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270" windowWidth="19320" windowHeight="10230"/>
  </bookViews>
  <sheets>
    <sheet name="новая" sheetId="2" r:id="rId1"/>
  </sheets>
  <calcPr calcId="124519"/>
</workbook>
</file>

<file path=xl/calcChain.xml><?xml version="1.0" encoding="utf-8"?>
<calcChain xmlns="http://schemas.openxmlformats.org/spreadsheetml/2006/main">
  <c r="F4" i="2"/>
  <c r="T4"/>
  <c r="C5"/>
  <c r="A7"/>
  <c r="I24"/>
  <c r="K24"/>
  <c r="M24"/>
  <c r="I25"/>
  <c r="K25"/>
  <c r="M25"/>
  <c r="T2"/>
  <c r="I26"/>
  <c r="K26"/>
  <c r="M26"/>
  <c r="T3"/>
  <c r="I27"/>
  <c r="K27"/>
  <c r="M27"/>
  <c r="I28"/>
  <c r="L28"/>
  <c r="G31"/>
  <c r="I31"/>
  <c r="I36"/>
  <c r="K31"/>
  <c r="L31"/>
  <c r="M31"/>
  <c r="T5"/>
  <c r="Q31"/>
  <c r="G32"/>
  <c r="I32"/>
  <c r="K32"/>
  <c r="M32"/>
  <c r="L32"/>
  <c r="Q32"/>
  <c r="G33"/>
  <c r="I33"/>
  <c r="K33"/>
  <c r="M33"/>
  <c r="L33"/>
  <c r="Q33"/>
  <c r="G34"/>
  <c r="I34"/>
  <c r="K34"/>
  <c r="L34"/>
  <c r="M34"/>
  <c r="Q34"/>
  <c r="I35"/>
  <c r="Q35"/>
  <c r="L36"/>
  <c r="O36"/>
  <c r="M70"/>
  <c r="E72"/>
  <c r="E74"/>
  <c r="E76"/>
  <c r="K95"/>
  <c r="I96"/>
  <c r="N73"/>
  <c r="I97"/>
  <c r="I98"/>
  <c r="I99"/>
  <c r="N74"/>
  <c r="I100"/>
  <c r="N76"/>
  <c r="I101"/>
  <c r="M101"/>
  <c r="N78"/>
  <c r="I102"/>
  <c r="M102"/>
  <c r="I103"/>
  <c r="M103"/>
  <c r="N81"/>
  <c r="I104"/>
  <c r="M104"/>
  <c r="N82"/>
  <c r="I105"/>
  <c r="M105"/>
  <c r="N83"/>
  <c r="I106"/>
  <c r="M106"/>
  <c r="K107"/>
  <c r="T8"/>
  <c r="N34"/>
  <c r="M28"/>
  <c r="T1"/>
  <c r="N33"/>
  <c r="T7"/>
  <c r="T6"/>
  <c r="N32"/>
  <c r="N80"/>
  <c r="M36"/>
  <c r="N31"/>
  <c r="K28"/>
  <c r="I107"/>
  <c r="I95"/>
  <c r="M95"/>
  <c r="M107"/>
  <c r="E78"/>
  <c r="K36"/>
  <c r="N36"/>
  <c r="M39"/>
  <c r="D7"/>
</calcChain>
</file>

<file path=xl/sharedStrings.xml><?xml version="1.0" encoding="utf-8"?>
<sst xmlns="http://schemas.openxmlformats.org/spreadsheetml/2006/main" count="250" uniqueCount="164">
  <si>
    <t>Получатель МУП "Сибсервис" адрес пгт.Нижняя Пойма ул. Дзержинского д.17 ИНН 2428005222</t>
  </si>
  <si>
    <t>р/с 40702810035120000823 в Красноярскую дирекцию ЗАО КБ "Кедр" г.Красноярск   КПП 242801001 БИК 040407415</t>
  </si>
  <si>
    <t>Счет-квитанция</t>
  </si>
  <si>
    <t>лицевой счет №</t>
  </si>
  <si>
    <t>ФИО</t>
  </si>
  <si>
    <t>септик</t>
  </si>
  <si>
    <t>Плательщик</t>
  </si>
  <si>
    <t>вывоз ТБО</t>
  </si>
  <si>
    <t>№__________________</t>
  </si>
  <si>
    <t>Адрес</t>
  </si>
  <si>
    <t>отопл.ШПЗ</t>
  </si>
  <si>
    <t>от _______________</t>
  </si>
  <si>
    <t>расчетный период</t>
  </si>
  <si>
    <t>итого к оплате</t>
  </si>
  <si>
    <t>оплачено</t>
  </si>
  <si>
    <t>подпись</t>
  </si>
  <si>
    <t>вода хол.</t>
  </si>
  <si>
    <t>вода гор.</t>
  </si>
  <si>
    <t>канализ.</t>
  </si>
  <si>
    <t xml:space="preserve">за </t>
  </si>
  <si>
    <t>(расчетный период)</t>
  </si>
  <si>
    <t>Ф.И.О.(наименование) плательщика собственника/ нанимателя</t>
  </si>
  <si>
    <t>Адрес помещения</t>
  </si>
  <si>
    <t>Площадь помещения</t>
  </si>
  <si>
    <t>кв.м</t>
  </si>
  <si>
    <t>Количество проживающих</t>
  </si>
  <si>
    <t>чел.</t>
  </si>
  <si>
    <t>Виды услуг</t>
  </si>
  <si>
    <t>Ед.изм.</t>
  </si>
  <si>
    <t>Объем комму</t>
  </si>
  <si>
    <t>Тариф</t>
  </si>
  <si>
    <t>Размер платы</t>
  </si>
  <si>
    <t>Всего</t>
  </si>
  <si>
    <t xml:space="preserve">Всего </t>
  </si>
  <si>
    <t>Перерас-</t>
  </si>
  <si>
    <t>Итого к оплате за</t>
  </si>
  <si>
    <t>Норматив</t>
  </si>
  <si>
    <t>Текущие пока-</t>
  </si>
  <si>
    <t xml:space="preserve">Суммарный </t>
  </si>
  <si>
    <t>нальных</t>
  </si>
  <si>
    <t>(экономич.</t>
  </si>
  <si>
    <t>за ком.услуги,</t>
  </si>
  <si>
    <t>начислено за</t>
  </si>
  <si>
    <t>руб./ед.</t>
  </si>
  <si>
    <t>начислено</t>
  </si>
  <si>
    <t>четы всего,</t>
  </si>
  <si>
    <t>расчетный период, руб.</t>
  </si>
  <si>
    <t>потребления</t>
  </si>
  <si>
    <t>зания приборов</t>
  </si>
  <si>
    <t>объем ком-</t>
  </si>
  <si>
    <t>услуг</t>
  </si>
  <si>
    <t>обоснов.)</t>
  </si>
  <si>
    <t>руб.</t>
  </si>
  <si>
    <t>расчетный</t>
  </si>
  <si>
    <t>изм.</t>
  </si>
  <si>
    <t>за расчетный</t>
  </si>
  <si>
    <t>в т.ч. за ком. усл.</t>
  </si>
  <si>
    <t>коммунальных</t>
  </si>
  <si>
    <t>учета комму-</t>
  </si>
  <si>
    <t xml:space="preserve">мунальных </t>
  </si>
  <si>
    <t>период</t>
  </si>
  <si>
    <t>с учетом</t>
  </si>
  <si>
    <t>период с</t>
  </si>
  <si>
    <t>нальных услуг</t>
  </si>
  <si>
    <t>услуг в доме</t>
  </si>
  <si>
    <t>МУП "Сибсервис"</t>
  </si>
  <si>
    <t>по экономич.</t>
  </si>
  <si>
    <t>предельного</t>
  </si>
  <si>
    <t xml:space="preserve">учетом </t>
  </si>
  <si>
    <t>индивид.</t>
  </si>
  <si>
    <t>общедом.</t>
  </si>
  <si>
    <t>обоснован.</t>
  </si>
  <si>
    <t>индекса</t>
  </si>
  <si>
    <t>Красноярский край</t>
  </si>
  <si>
    <t>потребл.</t>
  </si>
  <si>
    <t>нужды</t>
  </si>
  <si>
    <t>на кв.м.руб.</t>
  </si>
  <si>
    <t>тарифу</t>
  </si>
  <si>
    <t>индекса, руб.</t>
  </si>
  <si>
    <t>Нижнеингашский р-он</t>
  </si>
  <si>
    <t>п. Нижняя Пойма</t>
  </si>
  <si>
    <t>Сод. и рем. мест общ.пользов.</t>
  </si>
  <si>
    <t>кв.м.</t>
  </si>
  <si>
    <t>х</t>
  </si>
  <si>
    <t>ул. Дзержинского д.17</t>
  </si>
  <si>
    <t>Уборка прид.территории</t>
  </si>
  <si>
    <t>Вывоз ЖБО</t>
  </si>
  <si>
    <t>куб.м.</t>
  </si>
  <si>
    <t>Директор</t>
  </si>
  <si>
    <t>Вывоз ТБО</t>
  </si>
  <si>
    <t>9-13-95</t>
  </si>
  <si>
    <t xml:space="preserve">Итого по содержанию  и </t>
  </si>
  <si>
    <t>ремонту</t>
  </si>
  <si>
    <t>Рементно-эксплуата-</t>
  </si>
  <si>
    <t>Коммунальные услуги</t>
  </si>
  <si>
    <t>ционный участок</t>
  </si>
  <si>
    <t>Отопление</t>
  </si>
  <si>
    <t>Гкал</t>
  </si>
  <si>
    <t>9-12-96</t>
  </si>
  <si>
    <t>Холодное водоснабжение</t>
  </si>
  <si>
    <t>Горячее водоснабжение</t>
  </si>
  <si>
    <t>Бухгалтерия по рас-</t>
  </si>
  <si>
    <t>Водоотведение</t>
  </si>
  <si>
    <t>четам с населением</t>
  </si>
  <si>
    <t>Отопление лет.кухонь, бань</t>
  </si>
  <si>
    <t>9-13-81</t>
  </si>
  <si>
    <t xml:space="preserve">Итого по коммунальным </t>
  </si>
  <si>
    <t>услугам</t>
  </si>
  <si>
    <t>s-i-b-s-e-r-v-i-s@mail.ru</t>
  </si>
  <si>
    <t>Рост платы за коммунальные услуги, %</t>
  </si>
  <si>
    <t>Итого к оплате за расчетный период</t>
  </si>
  <si>
    <t>Сведения о перерасчетах (доначисления +, уменьшения -)</t>
  </si>
  <si>
    <t>Вид услуг</t>
  </si>
  <si>
    <t>Основание для перерасчетов</t>
  </si>
  <si>
    <t>Сумма, руб.</t>
  </si>
  <si>
    <t>* Указывается объем коммунальных услуг, определенный, исходя из:</t>
  </si>
  <si>
    <t>Теплоснабжение</t>
  </si>
  <si>
    <t>(1) - нормативов потребления коммунальных услуг;</t>
  </si>
  <si>
    <t>(2) - показаний индивидуальных (квартирных) приборов учета;</t>
  </si>
  <si>
    <t>(3) - среднемесячного потребления коммунальных услуг;</t>
  </si>
  <si>
    <t>(4) -исходя из показаний общедомового прибора учета;</t>
  </si>
  <si>
    <t>(5) - рачетного способа для нежилых помещений.</t>
  </si>
  <si>
    <t>сод.и рем.</t>
  </si>
  <si>
    <t>уб.прид.тер.</t>
  </si>
  <si>
    <t>отопл.</t>
  </si>
  <si>
    <t>май 2012 года</t>
  </si>
  <si>
    <t>Иванов Иван Иванович</t>
  </si>
  <si>
    <t>услуг*</t>
  </si>
  <si>
    <t>р/с 40702810035120000823 в ЗАО КБ "Кедр" г. Канск   КПП 242801001 БИК 040452545</t>
  </si>
  <si>
    <t>№ _____________</t>
  </si>
  <si>
    <t>сод.и т.р.</t>
  </si>
  <si>
    <t>Начислено в</t>
  </si>
  <si>
    <t>Итого к оплате</t>
  </si>
  <si>
    <t>найм</t>
  </si>
  <si>
    <t>Оплачено</t>
  </si>
  <si>
    <t>водоснабж.</t>
  </si>
  <si>
    <t>Подпись плательщика</t>
  </si>
  <si>
    <t>Аникина Галина Никоноровна</t>
  </si>
  <si>
    <t>(ответственный квартиросъемцик, собственник жилого помещения)</t>
  </si>
  <si>
    <t>№_____________</t>
  </si>
  <si>
    <t>п. Нижняя Пойма мкр. "Звездный" д.5 кв.21</t>
  </si>
  <si>
    <t>от _____________</t>
  </si>
  <si>
    <t>август 2011 года</t>
  </si>
  <si>
    <t>Количество месяцев</t>
  </si>
  <si>
    <t>Площадь общая</t>
  </si>
  <si>
    <t>Кол-во проживающих</t>
  </si>
  <si>
    <t>ед.</t>
  </si>
  <si>
    <t>Начислено</t>
  </si>
  <si>
    <t>Перерасчет</t>
  </si>
  <si>
    <t>Итого</t>
  </si>
  <si>
    <t>измер.</t>
  </si>
  <si>
    <t>по тарифу</t>
  </si>
  <si>
    <t>пред. Периода</t>
  </si>
  <si>
    <t>Содержание и рем.мест общ.польз., в том числе</t>
  </si>
  <si>
    <t>Ремонт мест общего пользования</t>
  </si>
  <si>
    <t>Благоустройство придомовой территории</t>
  </si>
  <si>
    <t>Сбор и вывоз ТБО</t>
  </si>
  <si>
    <t>Найм</t>
  </si>
  <si>
    <t>Вода холодная</t>
  </si>
  <si>
    <t>Вода горячая</t>
  </si>
  <si>
    <t>Канализация</t>
  </si>
  <si>
    <t>Отопление л.к.</t>
  </si>
  <si>
    <t>Примечание: перерасчет за ком.услуги с 18 по 19 мая 2011 года, отсутствовала горячая вода</t>
  </si>
  <si>
    <t>п. Нижняя Пойма, ул.Ленина д.16 кв.5</t>
  </si>
</sst>
</file>

<file path=xl/styles.xml><?xml version="1.0" encoding="utf-8"?>
<styleSheet xmlns="http://schemas.openxmlformats.org/spreadsheetml/2006/main">
  <numFmts count="3">
    <numFmt numFmtId="8" formatCode="#,##0.00&quot;р.&quot;;[Red]\-#,##0.00&quot;р.&quot;"/>
    <numFmt numFmtId="164" formatCode="#,##0.00_ ;[Red]\-#,##0.00\ "/>
    <numFmt numFmtId="165" formatCode="0.0"/>
  </numFmts>
  <fonts count="4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14"/>
      <name val="Calibri"/>
      <family val="2"/>
      <charset val="204"/>
    </font>
    <font>
      <sz val="8"/>
      <name val="Eras Light ITC"/>
      <family val="2"/>
    </font>
    <font>
      <b/>
      <sz val="11"/>
      <name val="Calibri"/>
      <family val="2"/>
      <charset val="204"/>
    </font>
    <font>
      <sz val="10"/>
      <name val="Eras Light ITC"/>
      <family val="2"/>
    </font>
    <font>
      <b/>
      <u/>
      <sz val="10"/>
      <name val="Calibri"/>
      <family val="2"/>
      <charset val="204"/>
    </font>
    <font>
      <sz val="6"/>
      <name val="Calibri"/>
      <family val="2"/>
      <charset val="204"/>
    </font>
    <font>
      <b/>
      <u/>
      <sz val="11"/>
      <name val="Calibri"/>
      <family val="2"/>
      <charset val="204"/>
    </font>
    <font>
      <sz val="7"/>
      <name val="Calibri"/>
      <family val="2"/>
      <charset val="204"/>
    </font>
    <font>
      <b/>
      <sz val="7"/>
      <name val="Calibri"/>
      <family val="2"/>
      <charset val="204"/>
    </font>
    <font>
      <b/>
      <sz val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6"/>
      <name val="Eras Light ITC"/>
      <family val="2"/>
    </font>
    <font>
      <sz val="7"/>
      <name val="Eras Light ITC"/>
      <family val="2"/>
    </font>
    <font>
      <i/>
      <u/>
      <sz val="10"/>
      <name val="Eras Light ITC"/>
      <family val="2"/>
    </font>
    <font>
      <b/>
      <sz val="10"/>
      <color indexed="14"/>
      <name val="Eras Light ITC"/>
      <family val="2"/>
    </font>
    <font>
      <b/>
      <sz val="11"/>
      <name val="Eras Light ITC"/>
      <family val="2"/>
    </font>
    <font>
      <b/>
      <i/>
      <u/>
      <sz val="10"/>
      <name val="Eras Light ITC"/>
      <family val="2"/>
    </font>
    <font>
      <b/>
      <sz val="10"/>
      <color indexed="12"/>
      <name val="Eras Light ITC"/>
      <family val="2"/>
    </font>
    <font>
      <b/>
      <sz val="10"/>
      <name val="Eras Light ITC"/>
      <family val="2"/>
    </font>
    <font>
      <sz val="10"/>
      <color indexed="9"/>
      <name val="Eras Light ITC"/>
      <family val="2"/>
    </font>
    <font>
      <sz val="8"/>
      <color indexed="9"/>
      <name val="Eras Light ITC"/>
      <family val="2"/>
    </font>
    <font>
      <sz val="7"/>
      <color indexed="9"/>
      <name val="Eras Light ITC"/>
      <family val="2"/>
    </font>
    <font>
      <b/>
      <sz val="8"/>
      <name val="Eras Light ITC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75">
    <xf numFmtId="0" fontId="0" fillId="0" borderId="0" xfId="0"/>
    <xf numFmtId="0" fontId="21" fillId="0" borderId="0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10" xfId="0" applyFont="1" applyBorder="1"/>
    <xf numFmtId="0" fontId="24" fillId="0" borderId="0" xfId="0" applyFont="1"/>
    <xf numFmtId="0" fontId="22" fillId="0" borderId="0" xfId="0" applyFont="1" applyBorder="1"/>
    <xf numFmtId="0" fontId="25" fillId="0" borderId="0" xfId="0" applyFont="1"/>
    <xf numFmtId="0" fontId="26" fillId="0" borderId="0" xfId="0" applyFont="1"/>
    <xf numFmtId="0" fontId="22" fillId="0" borderId="10" xfId="0" applyFont="1" applyBorder="1"/>
    <xf numFmtId="0" fontId="26" fillId="0" borderId="11" xfId="0" applyFont="1" applyBorder="1"/>
    <xf numFmtId="0" fontId="21" fillId="0" borderId="11" xfId="0" applyFont="1" applyBorder="1"/>
    <xf numFmtId="0" fontId="21" fillId="0" borderId="12" xfId="0" applyFont="1" applyBorder="1"/>
    <xf numFmtId="0" fontId="22" fillId="0" borderId="0" xfId="0" applyFont="1" applyBorder="1" applyAlignment="1">
      <alignment wrapText="1"/>
    </xf>
    <xf numFmtId="8" fontId="22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0" xfId="0" applyFont="1" applyBorder="1"/>
    <xf numFmtId="0" fontId="28" fillId="0" borderId="15" xfId="0" applyFont="1" applyBorder="1"/>
    <xf numFmtId="0" fontId="28" fillId="0" borderId="16" xfId="0" applyFont="1" applyBorder="1"/>
    <xf numFmtId="0" fontId="28" fillId="0" borderId="13" xfId="0" applyFont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16" xfId="0" applyFont="1" applyBorder="1" applyAlignment="1">
      <alignment horizontal="center" shrinkToFit="1"/>
    </xf>
    <xf numFmtId="0" fontId="28" fillId="0" borderId="16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28" fillId="0" borderId="0" xfId="0" applyFont="1" applyAlignment="1">
      <alignment shrinkToFit="1"/>
    </xf>
    <xf numFmtId="0" fontId="28" fillId="0" borderId="19" xfId="0" applyFont="1" applyBorder="1" applyAlignment="1">
      <alignment horizontal="center" shrinkToFit="1"/>
    </xf>
    <xf numFmtId="0" fontId="28" fillId="0" borderId="17" xfId="0" applyFont="1" applyBorder="1"/>
    <xf numFmtId="0" fontId="28" fillId="0" borderId="18" xfId="0" applyFont="1" applyBorder="1"/>
    <xf numFmtId="0" fontId="28" fillId="0" borderId="20" xfId="0" applyFont="1" applyBorder="1"/>
    <xf numFmtId="0" fontId="28" fillId="0" borderId="20" xfId="0" applyFont="1" applyBorder="1" applyAlignment="1">
      <alignment horizontal="center" shrinkToFit="1"/>
    </xf>
    <xf numFmtId="0" fontId="28" fillId="0" borderId="21" xfId="0" applyFont="1" applyBorder="1" applyAlignment="1">
      <alignment horizontal="center" shrinkToFit="1"/>
    </xf>
    <xf numFmtId="0" fontId="28" fillId="0" borderId="20" xfId="0" applyFont="1" applyBorder="1" applyAlignment="1">
      <alignment shrinkToFit="1"/>
    </xf>
    <xf numFmtId="164" fontId="30" fillId="0" borderId="14" xfId="0" applyNumberFormat="1" applyFont="1" applyBorder="1"/>
    <xf numFmtId="0" fontId="28" fillId="0" borderId="21" xfId="0" applyFont="1" applyBorder="1" applyAlignment="1">
      <alignment shrinkToFit="1"/>
    </xf>
    <xf numFmtId="0" fontId="28" fillId="0" borderId="10" xfId="0" applyFont="1" applyBorder="1" applyAlignment="1">
      <alignment horizontal="center" shrinkToFit="1"/>
    </xf>
    <xf numFmtId="0" fontId="28" fillId="0" borderId="22" xfId="0" applyFont="1" applyBorder="1" applyAlignment="1">
      <alignment horizontal="center"/>
    </xf>
    <xf numFmtId="0" fontId="22" fillId="0" borderId="17" xfId="0" applyFont="1" applyBorder="1"/>
    <xf numFmtId="0" fontId="22" fillId="0" borderId="20" xfId="0" applyFont="1" applyBorder="1"/>
    <xf numFmtId="0" fontId="30" fillId="0" borderId="22" xfId="0" applyFont="1" applyBorder="1"/>
    <xf numFmtId="164" fontId="30" fillId="0" borderId="22" xfId="0" applyNumberFormat="1" applyFont="1" applyBorder="1"/>
    <xf numFmtId="164" fontId="30" fillId="0" borderId="22" xfId="0" applyNumberFormat="1" applyFont="1" applyBorder="1" applyAlignment="1">
      <alignment horizontal="center"/>
    </xf>
    <xf numFmtId="164" fontId="21" fillId="0" borderId="22" xfId="0" applyNumberFormat="1" applyFont="1" applyBorder="1"/>
    <xf numFmtId="164" fontId="30" fillId="0" borderId="23" xfId="0" applyNumberFormat="1" applyFont="1" applyBorder="1"/>
    <xf numFmtId="164" fontId="21" fillId="0" borderId="13" xfId="0" applyNumberFormat="1" applyFont="1" applyBorder="1"/>
    <xf numFmtId="164" fontId="30" fillId="0" borderId="13" xfId="0" applyNumberFormat="1" applyFont="1" applyBorder="1"/>
    <xf numFmtId="164" fontId="21" fillId="0" borderId="24" xfId="0" applyNumberFormat="1" applyFont="1" applyBorder="1"/>
    <xf numFmtId="164" fontId="30" fillId="0" borderId="25" xfId="0" applyNumberFormat="1" applyFont="1" applyBorder="1"/>
    <xf numFmtId="0" fontId="30" fillId="0" borderId="13" xfId="0" applyFont="1" applyBorder="1"/>
    <xf numFmtId="0" fontId="31" fillId="0" borderId="10" xfId="0" applyFont="1" applyBorder="1"/>
    <xf numFmtId="0" fontId="31" fillId="0" borderId="15" xfId="0" applyFont="1" applyBorder="1"/>
    <xf numFmtId="0" fontId="30" fillId="0" borderId="16" xfId="0" applyFont="1" applyBorder="1"/>
    <xf numFmtId="164" fontId="30" fillId="0" borderId="16" xfId="0" applyNumberFormat="1" applyFont="1" applyBorder="1"/>
    <xf numFmtId="0" fontId="30" fillId="0" borderId="23" xfId="0" applyFont="1" applyBorder="1"/>
    <xf numFmtId="0" fontId="30" fillId="0" borderId="25" xfId="0" applyFont="1" applyBorder="1"/>
    <xf numFmtId="0" fontId="30" fillId="0" borderId="22" xfId="0" applyNumberFormat="1" applyFont="1" applyBorder="1"/>
    <xf numFmtId="164" fontId="30" fillId="0" borderId="22" xfId="0" applyNumberFormat="1" applyFont="1" applyBorder="1" applyProtection="1"/>
    <xf numFmtId="14" fontId="22" fillId="0" borderId="10" xfId="0" quotePrefix="1" applyNumberFormat="1" applyFont="1" applyBorder="1"/>
    <xf numFmtId="164" fontId="30" fillId="0" borderId="13" xfId="0" applyNumberFormat="1" applyFont="1" applyBorder="1" applyProtection="1"/>
    <xf numFmtId="164" fontId="32" fillId="0" borderId="26" xfId="0" applyNumberFormat="1" applyFont="1" applyBorder="1" applyAlignment="1">
      <alignment horizontal="center"/>
    </xf>
    <xf numFmtId="0" fontId="34" fillId="0" borderId="0" xfId="0" applyFont="1"/>
    <xf numFmtId="164" fontId="24" fillId="0" borderId="0" xfId="0" applyNumberFormat="1" applyFont="1"/>
    <xf numFmtId="0" fontId="35" fillId="0" borderId="0" xfId="0" applyFont="1"/>
    <xf numFmtId="0" fontId="26" fillId="0" borderId="10" xfId="0" applyFont="1" applyBorder="1"/>
    <xf numFmtId="0" fontId="36" fillId="0" borderId="0" xfId="0" applyFont="1"/>
    <xf numFmtId="0" fontId="21" fillId="0" borderId="23" xfId="0" applyFont="1" applyBorder="1"/>
    <xf numFmtId="0" fontId="21" fillId="0" borderId="27" xfId="0" applyFont="1" applyBorder="1"/>
    <xf numFmtId="0" fontId="30" fillId="0" borderId="19" xfId="0" applyFont="1" applyBorder="1"/>
    <xf numFmtId="0" fontId="30" fillId="0" borderId="14" xfId="0" applyFont="1" applyBorder="1"/>
    <xf numFmtId="164" fontId="31" fillId="0" borderId="14" xfId="0" applyNumberFormat="1" applyFont="1" applyBorder="1" applyAlignment="1">
      <alignment horizontal="right"/>
    </xf>
    <xf numFmtId="164" fontId="30" fillId="0" borderId="28" xfId="0" applyNumberFormat="1" applyFont="1" applyBorder="1"/>
    <xf numFmtId="0" fontId="30" fillId="0" borderId="0" xfId="0" applyNumberFormat="1" applyFont="1" applyBorder="1" applyAlignment="1">
      <alignment horizontal="center"/>
    </xf>
    <xf numFmtId="0" fontId="30" fillId="0" borderId="13" xfId="0" applyNumberFormat="1" applyFont="1" applyBorder="1" applyAlignment="1">
      <alignment horizontal="center"/>
    </xf>
    <xf numFmtId="0" fontId="30" fillId="0" borderId="16" xfId="0" applyNumberFormat="1" applyFont="1" applyBorder="1" applyAlignment="1">
      <alignment horizontal="center"/>
    </xf>
    <xf numFmtId="164" fontId="31" fillId="0" borderId="25" xfId="0" applyNumberFormat="1" applyFont="1" applyBorder="1" applyAlignment="1">
      <alignment horizontal="right"/>
    </xf>
    <xf numFmtId="164" fontId="30" fillId="0" borderId="27" xfId="0" applyNumberFormat="1" applyFont="1" applyBorder="1"/>
    <xf numFmtId="0" fontId="24" fillId="0" borderId="25" xfId="0" applyFont="1" applyBorder="1" applyAlignment="1">
      <alignment horizontal="center"/>
    </xf>
    <xf numFmtId="0" fontId="24" fillId="0" borderId="10" xfId="0" applyFont="1" applyBorder="1"/>
    <xf numFmtId="0" fontId="24" fillId="0" borderId="0" xfId="0" applyFont="1" applyBorder="1"/>
    <xf numFmtId="0" fontId="37" fillId="0" borderId="0" xfId="0" applyFont="1"/>
    <xf numFmtId="0" fontId="39" fillId="0" borderId="0" xfId="0" applyFont="1"/>
    <xf numFmtId="4" fontId="24" fillId="0" borderId="0" xfId="0" applyNumberFormat="1" applyFont="1" applyAlignment="1">
      <alignment horizontal="left"/>
    </xf>
    <xf numFmtId="0" fontId="39" fillId="0" borderId="21" xfId="0" applyFont="1" applyBorder="1"/>
    <xf numFmtId="0" fontId="24" fillId="0" borderId="21" xfId="0" applyFont="1" applyBorder="1"/>
    <xf numFmtId="0" fontId="24" fillId="0" borderId="17" xfId="0" applyFont="1" applyBorder="1"/>
    <xf numFmtId="0" fontId="40" fillId="0" borderId="0" xfId="0" applyFont="1"/>
    <xf numFmtId="165" fontId="41" fillId="0" borderId="0" xfId="0" applyNumberFormat="1" applyFont="1"/>
    <xf numFmtId="0" fontId="41" fillId="0" borderId="0" xfId="0" applyFont="1"/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0" fontId="24" fillId="0" borderId="32" xfId="0" applyFont="1" applyBorder="1"/>
    <xf numFmtId="0" fontId="24" fillId="0" borderId="11" xfId="0" applyFont="1" applyBorder="1"/>
    <xf numFmtId="0" fontId="24" fillId="0" borderId="33" xfId="0" applyFont="1" applyBorder="1"/>
    <xf numFmtId="0" fontId="24" fillId="0" borderId="34" xfId="0" applyFont="1" applyBorder="1"/>
    <xf numFmtId="4" fontId="24" fillId="0" borderId="34" xfId="0" applyNumberFormat="1" applyFont="1" applyBorder="1"/>
    <xf numFmtId="0" fontId="24" fillId="0" borderId="22" xfId="0" applyFont="1" applyBorder="1"/>
    <xf numFmtId="4" fontId="35" fillId="0" borderId="22" xfId="0" applyNumberFormat="1" applyFont="1" applyBorder="1"/>
    <xf numFmtId="0" fontId="43" fillId="0" borderId="22" xfId="0" applyFont="1" applyBorder="1"/>
    <xf numFmtId="4" fontId="44" fillId="0" borderId="22" xfId="0" applyNumberFormat="1" applyFont="1" applyBorder="1"/>
    <xf numFmtId="0" fontId="24" fillId="0" borderId="24" xfId="0" applyFont="1" applyBorder="1"/>
    <xf numFmtId="4" fontId="35" fillId="0" borderId="24" xfId="0" applyNumberFormat="1" applyFont="1" applyBorder="1"/>
    <xf numFmtId="4" fontId="35" fillId="0" borderId="34" xfId="0" applyNumberFormat="1" applyFont="1" applyBorder="1"/>
    <xf numFmtId="4" fontId="35" fillId="0" borderId="22" xfId="0" applyNumberFormat="1" applyFont="1" applyBorder="1" applyAlignment="1">
      <alignment shrinkToFit="1"/>
    </xf>
    <xf numFmtId="4" fontId="45" fillId="0" borderId="24" xfId="0" applyNumberFormat="1" applyFont="1" applyBorder="1"/>
    <xf numFmtId="0" fontId="26" fillId="0" borderId="0" xfId="0" applyFont="1" applyBorder="1"/>
    <xf numFmtId="164" fontId="24" fillId="0" borderId="22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164" fontId="21" fillId="0" borderId="22" xfId="0" applyNumberFormat="1" applyFont="1" applyBorder="1"/>
    <xf numFmtId="0" fontId="21" fillId="0" borderId="22" xfId="0" applyFont="1" applyBorder="1"/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164" fontId="21" fillId="0" borderId="23" xfId="0" applyNumberFormat="1" applyFont="1" applyBorder="1"/>
    <xf numFmtId="0" fontId="21" fillId="0" borderId="27" xfId="0" applyFont="1" applyBorder="1"/>
    <xf numFmtId="0" fontId="34" fillId="0" borderId="22" xfId="0" applyFont="1" applyBorder="1" applyAlignment="1">
      <alignment horizontal="center"/>
    </xf>
    <xf numFmtId="164" fontId="21" fillId="0" borderId="24" xfId="0" applyNumberFormat="1" applyFont="1" applyBorder="1"/>
    <xf numFmtId="0" fontId="21" fillId="0" borderId="24" xfId="0" applyFont="1" applyBorder="1"/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164" fontId="35" fillId="0" borderId="22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49" fontId="33" fillId="0" borderId="10" xfId="28" applyNumberFormat="1" applyFont="1" applyBorder="1" applyAlignment="1" applyProtection="1">
      <alignment horizontal="center" shrinkToFit="1"/>
    </xf>
    <xf numFmtId="49" fontId="21" fillId="0" borderId="0" xfId="0" applyNumberFormat="1" applyFont="1" applyBorder="1" applyAlignment="1">
      <alignment horizontal="center" shrinkToFit="1"/>
    </xf>
    <xf numFmtId="0" fontId="21" fillId="0" borderId="22" xfId="0" applyFont="1" applyBorder="1" applyAlignment="1">
      <alignment horizontal="left"/>
    </xf>
    <xf numFmtId="0" fontId="21" fillId="0" borderId="2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0" borderId="22" xfId="0" applyFont="1" applyBorder="1" applyAlignment="1">
      <alignment wrapText="1"/>
    </xf>
    <xf numFmtId="0" fontId="22" fillId="0" borderId="24" xfId="0" applyFont="1" applyBorder="1" applyAlignment="1">
      <alignment wrapText="1"/>
    </xf>
    <xf numFmtId="8" fontId="22" fillId="0" borderId="22" xfId="0" applyNumberFormat="1" applyFont="1" applyBorder="1" applyAlignment="1">
      <alignment horizontal="center"/>
    </xf>
    <xf numFmtId="8" fontId="22" fillId="0" borderId="24" xfId="0" applyNumberFormat="1" applyFont="1" applyBorder="1" applyAlignment="1">
      <alignment horizontal="center"/>
    </xf>
    <xf numFmtId="0" fontId="30" fillId="0" borderId="22" xfId="0" applyFont="1" applyBorder="1"/>
    <xf numFmtId="0" fontId="30" fillId="0" borderId="23" xfId="0" applyFont="1" applyBorder="1"/>
    <xf numFmtId="0" fontId="30" fillId="0" borderId="25" xfId="0" applyFont="1" applyBorder="1"/>
    <xf numFmtId="0" fontId="30" fillId="0" borderId="21" xfId="0" applyFont="1" applyBorder="1"/>
    <xf numFmtId="0" fontId="30" fillId="0" borderId="27" xfId="0" applyFont="1" applyBorder="1"/>
    <xf numFmtId="0" fontId="24" fillId="0" borderId="54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0" fontId="30" fillId="0" borderId="25" xfId="0" applyNumberFormat="1" applyFont="1" applyBorder="1" applyAlignment="1">
      <alignment horizontal="center"/>
    </xf>
    <xf numFmtId="0" fontId="30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4" fontId="35" fillId="0" borderId="19" xfId="0" applyNumberFormat="1" applyFont="1" applyBorder="1"/>
    <xf numFmtId="4" fontId="35" fillId="0" borderId="14" xfId="0" applyNumberFormat="1" applyFont="1" applyBorder="1"/>
    <xf numFmtId="4" fontId="26" fillId="0" borderId="48" xfId="0" applyNumberFormat="1" applyFont="1" applyBorder="1"/>
    <xf numFmtId="4" fontId="26" fillId="0" borderId="30" xfId="0" applyNumberFormat="1" applyFont="1" applyBorder="1"/>
    <xf numFmtId="164" fontId="30" fillId="0" borderId="23" xfId="0" applyNumberFormat="1" applyFont="1" applyBorder="1" applyAlignment="1">
      <alignment horizontal="center"/>
    </xf>
    <xf numFmtId="164" fontId="30" fillId="0" borderId="27" xfId="0" applyNumberFormat="1" applyFont="1" applyBorder="1" applyAlignment="1">
      <alignment horizontal="center"/>
    </xf>
    <xf numFmtId="164" fontId="30" fillId="0" borderId="10" xfId="0" applyNumberFormat="1" applyFont="1" applyBorder="1" applyAlignment="1">
      <alignment horizontal="center"/>
    </xf>
    <xf numFmtId="164" fontId="30" fillId="0" borderId="0" xfId="0" applyNumberFormat="1" applyFont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24" fillId="0" borderId="0" xfId="0" applyFont="1"/>
    <xf numFmtId="0" fontId="24" fillId="0" borderId="0" xfId="0" applyFont="1" applyBorder="1"/>
    <xf numFmtId="0" fontId="39" fillId="0" borderId="0" xfId="0" applyFont="1"/>
    <xf numFmtId="0" fontId="24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4" fontId="41" fillId="0" borderId="48" xfId="0" applyNumberFormat="1" applyFont="1" applyBorder="1" applyAlignment="1">
      <alignment horizontal="center"/>
    </xf>
    <xf numFmtId="4" fontId="41" fillId="0" borderId="51" xfId="0" applyNumberFormat="1" applyFont="1" applyBorder="1" applyAlignment="1">
      <alignment horizontal="center"/>
    </xf>
    <xf numFmtId="4" fontId="44" fillId="0" borderId="19" xfId="0" applyNumberFormat="1" applyFont="1" applyBorder="1"/>
    <xf numFmtId="4" fontId="44" fillId="0" borderId="14" xfId="0" applyNumberFormat="1" applyFont="1" applyBorder="1"/>
    <xf numFmtId="0" fontId="24" fillId="0" borderId="47" xfId="0" applyFont="1" applyBorder="1"/>
    <xf numFmtId="0" fontId="24" fillId="0" borderId="22" xfId="0" applyFont="1" applyBorder="1"/>
    <xf numFmtId="4" fontId="35" fillId="0" borderId="10" xfId="0" applyNumberFormat="1" applyFont="1" applyBorder="1" applyAlignment="1">
      <alignment horizontal="center" vertical="center"/>
    </xf>
    <xf numFmtId="4" fontId="35" fillId="0" borderId="15" xfId="0" applyNumberFormat="1" applyFont="1" applyBorder="1" applyAlignment="1">
      <alignment horizontal="center" vertical="center"/>
    </xf>
    <xf numFmtId="0" fontId="24" fillId="0" borderId="41" xfId="0" applyFont="1" applyBorder="1" applyAlignment="1">
      <alignment horizontal="left"/>
    </xf>
    <xf numFmtId="0" fontId="24" fillId="0" borderId="34" xfId="0" applyFont="1" applyBorder="1" applyAlignment="1">
      <alignment horizontal="left"/>
    </xf>
    <xf numFmtId="0" fontId="24" fillId="0" borderId="48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4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4" fontId="41" fillId="0" borderId="48" xfId="0" applyNumberFormat="1" applyFont="1" applyBorder="1" applyAlignment="1">
      <alignment horizontal="center" vertical="center"/>
    </xf>
    <xf numFmtId="4" fontId="41" fillId="0" borderId="51" xfId="0" applyNumberFormat="1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/>
    </xf>
    <xf numFmtId="4" fontId="41" fillId="0" borderId="52" xfId="0" applyNumberFormat="1" applyFont="1" applyBorder="1" applyAlignment="1">
      <alignment horizontal="center" vertical="center"/>
    </xf>
    <xf numFmtId="4" fontId="41" fillId="0" borderId="12" xfId="0" applyNumberFormat="1" applyFont="1" applyBorder="1" applyAlignment="1">
      <alignment horizontal="center" vertical="center"/>
    </xf>
    <xf numFmtId="4" fontId="41" fillId="0" borderId="50" xfId="0" applyNumberFormat="1" applyFont="1" applyBorder="1" applyAlignment="1">
      <alignment horizontal="center" vertical="center"/>
    </xf>
    <xf numFmtId="0" fontId="24" fillId="0" borderId="50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4" fontId="42" fillId="0" borderId="48" xfId="0" applyNumberFormat="1" applyFont="1" applyBorder="1" applyAlignment="1">
      <alignment horizontal="center" vertical="center"/>
    </xf>
    <xf numFmtId="4" fontId="42" fillId="0" borderId="49" xfId="0" applyNumberFormat="1" applyFont="1" applyBorder="1" applyAlignment="1">
      <alignment horizontal="center" vertical="center"/>
    </xf>
    <xf numFmtId="4" fontId="26" fillId="0" borderId="19" xfId="0" applyNumberFormat="1" applyFont="1" applyBorder="1"/>
    <xf numFmtId="4" fontId="26" fillId="0" borderId="14" xfId="0" applyNumberFormat="1" applyFont="1" applyBorder="1"/>
    <xf numFmtId="4" fontId="26" fillId="0" borderId="19" xfId="0" applyNumberFormat="1" applyFont="1" applyBorder="1" applyAlignment="1">
      <alignment horizontal="center"/>
    </xf>
    <xf numFmtId="4" fontId="26" fillId="0" borderId="28" xfId="0" applyNumberFormat="1" applyFont="1" applyBorder="1" applyAlignment="1">
      <alignment horizontal="center"/>
    </xf>
    <xf numFmtId="0" fontId="24" fillId="0" borderId="41" xfId="0" applyFont="1" applyBorder="1"/>
    <xf numFmtId="0" fontId="24" fillId="0" borderId="34" xfId="0" applyFont="1" applyBorder="1"/>
    <xf numFmtId="4" fontId="26" fillId="0" borderId="48" xfId="0" applyNumberFormat="1" applyFont="1" applyBorder="1" applyAlignment="1">
      <alignment horizontal="center"/>
    </xf>
    <xf numFmtId="4" fontId="26" fillId="0" borderId="49" xfId="0" applyNumberFormat="1" applyFont="1" applyBorder="1" applyAlignment="1">
      <alignment horizontal="center"/>
    </xf>
    <xf numFmtId="4" fontId="41" fillId="0" borderId="23" xfId="0" applyNumberFormat="1" applyFont="1" applyBorder="1" applyAlignment="1">
      <alignment horizontal="center"/>
    </xf>
    <xf numFmtId="4" fontId="41" fillId="0" borderId="46" xfId="0" applyNumberFormat="1" applyFont="1" applyBorder="1" applyAlignment="1">
      <alignment horizontal="center"/>
    </xf>
    <xf numFmtId="4" fontId="26" fillId="0" borderId="23" xfId="0" applyNumberFormat="1" applyFont="1" applyBorder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4" fontId="41" fillId="0" borderId="43" xfId="0" applyNumberFormat="1" applyFont="1" applyBorder="1" applyAlignment="1">
      <alignment horizontal="center"/>
    </xf>
    <xf numFmtId="4" fontId="41" fillId="0" borderId="45" xfId="0" applyNumberFormat="1" applyFont="1" applyBorder="1" applyAlignment="1">
      <alignment horizontal="center"/>
    </xf>
    <xf numFmtId="4" fontId="41" fillId="0" borderId="36" xfId="0" applyNumberFormat="1" applyFont="1" applyBorder="1" applyAlignment="1">
      <alignment horizontal="center"/>
    </xf>
    <xf numFmtId="0" fontId="24" fillId="0" borderId="42" xfId="0" applyFont="1" applyBorder="1"/>
    <xf numFmtId="0" fontId="24" fillId="0" borderId="24" xfId="0" applyFont="1" applyBorder="1"/>
    <xf numFmtId="4" fontId="41" fillId="0" borderId="43" xfId="0" applyNumberFormat="1" applyFont="1" applyBorder="1"/>
    <xf numFmtId="4" fontId="41" fillId="0" borderId="44" xfId="0" applyNumberFormat="1" applyFont="1" applyBorder="1"/>
    <xf numFmtId="0" fontId="24" fillId="0" borderId="38" xfId="0" applyFont="1" applyBorder="1"/>
    <xf numFmtId="0" fontId="24" fillId="0" borderId="44" xfId="0" applyFont="1" applyBorder="1"/>
    <xf numFmtId="0" fontId="24" fillId="0" borderId="45" xfId="0" applyFont="1" applyBorder="1"/>
    <xf numFmtId="164" fontId="30" fillId="0" borderId="13" xfId="0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164" fontId="31" fillId="0" borderId="22" xfId="0" applyNumberFormat="1" applyFont="1" applyBorder="1" applyAlignment="1">
      <alignment horizontal="center"/>
    </xf>
    <xf numFmtId="164" fontId="31" fillId="0" borderId="23" xfId="0" applyNumberFormat="1" applyFont="1" applyBorder="1" applyAlignment="1">
      <alignment horizontal="center"/>
    </xf>
    <xf numFmtId="164" fontId="31" fillId="0" borderId="13" xfId="0" applyNumberFormat="1" applyFont="1" applyBorder="1" applyAlignment="1">
      <alignment horizontal="center"/>
    </xf>
    <xf numFmtId="164" fontId="31" fillId="0" borderId="19" xfId="0" applyNumberFormat="1" applyFont="1" applyBorder="1" applyAlignment="1">
      <alignment horizontal="center"/>
    </xf>
    <xf numFmtId="0" fontId="31" fillId="0" borderId="19" xfId="0" applyFont="1" applyBorder="1"/>
    <xf numFmtId="0" fontId="31" fillId="0" borderId="28" xfId="0" applyFont="1" applyBorder="1"/>
    <xf numFmtId="0" fontId="31" fillId="0" borderId="10" xfId="0" applyFont="1" applyBorder="1"/>
    <xf numFmtId="0" fontId="31" fillId="0" borderId="15" xfId="0" applyFont="1" applyBorder="1"/>
    <xf numFmtId="0" fontId="28" fillId="0" borderId="23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30" fillId="0" borderId="22" xfId="0" applyFont="1" applyBorder="1" applyAlignment="1">
      <alignment horizontal="left"/>
    </xf>
    <xf numFmtId="164" fontId="32" fillId="0" borderId="39" xfId="0" applyNumberFormat="1" applyFont="1" applyBorder="1" applyAlignment="1">
      <alignment horizontal="center"/>
    </xf>
    <xf numFmtId="164" fontId="32" fillId="0" borderId="40" xfId="0" applyNumberFormat="1" applyFont="1" applyBorder="1" applyAlignment="1">
      <alignment horizontal="center"/>
    </xf>
    <xf numFmtId="164" fontId="30" fillId="0" borderId="14" xfId="0" applyNumberFormat="1" applyFont="1" applyBorder="1" applyAlignment="1">
      <alignment horizontal="center" vertical="center"/>
    </xf>
    <xf numFmtId="164" fontId="30" fillId="0" borderId="28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164" fontId="30" fillId="0" borderId="15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164" fontId="30" fillId="0" borderId="25" xfId="0" applyNumberFormat="1" applyFont="1" applyBorder="1"/>
    <xf numFmtId="164" fontId="30" fillId="0" borderId="14" xfId="0" applyNumberFormat="1" applyFont="1" applyBorder="1"/>
    <xf numFmtId="164" fontId="32" fillId="0" borderId="41" xfId="0" applyNumberFormat="1" applyFont="1" applyBorder="1" applyAlignment="1">
      <alignment horizontal="center"/>
    </xf>
    <xf numFmtId="164" fontId="32" fillId="0" borderId="42" xfId="0" applyNumberFormat="1" applyFont="1" applyBorder="1" applyAlignment="1">
      <alignment horizontal="center"/>
    </xf>
    <xf numFmtId="164" fontId="30" fillId="0" borderId="34" xfId="0" applyNumberFormat="1" applyFont="1" applyBorder="1" applyAlignment="1">
      <alignment horizontal="center"/>
    </xf>
    <xf numFmtId="164" fontId="30" fillId="0" borderId="24" xfId="0" applyNumberFormat="1" applyFont="1" applyBorder="1" applyAlignment="1">
      <alignment horizontal="center"/>
    </xf>
    <xf numFmtId="164" fontId="30" fillId="0" borderId="19" xfId="0" applyNumberFormat="1" applyFont="1" applyBorder="1" applyAlignment="1">
      <alignment horizontal="center"/>
    </xf>
    <xf numFmtId="0" fontId="30" fillId="0" borderId="13" xfId="0" applyFont="1" applyBorder="1"/>
    <xf numFmtId="164" fontId="32" fillId="0" borderId="35" xfId="0" applyNumberFormat="1" applyFont="1" applyBorder="1" applyAlignment="1" applyProtection="1">
      <alignment horizontal="center"/>
    </xf>
    <xf numFmtId="164" fontId="32" fillId="0" borderId="36" xfId="0" applyNumberFormat="1" applyFont="1" applyBorder="1" applyAlignment="1" applyProtection="1">
      <alignment horizontal="center"/>
    </xf>
    <xf numFmtId="164" fontId="31" fillId="0" borderId="27" xfId="0" applyNumberFormat="1" applyFont="1" applyBorder="1" applyAlignment="1" applyProtection="1">
      <alignment horizontal="center"/>
    </xf>
    <xf numFmtId="164" fontId="21" fillId="0" borderId="22" xfId="0" applyNumberFormat="1" applyFont="1" applyBorder="1" applyAlignment="1">
      <alignment horizontal="center"/>
    </xf>
    <xf numFmtId="164" fontId="30" fillId="0" borderId="25" xfId="0" applyNumberFormat="1" applyFont="1" applyBorder="1" applyAlignment="1">
      <alignment horizontal="center"/>
    </xf>
    <xf numFmtId="164" fontId="30" fillId="0" borderId="14" xfId="0" applyNumberFormat="1" applyFont="1" applyBorder="1" applyAlignment="1">
      <alignment horizontal="center"/>
    </xf>
    <xf numFmtId="164" fontId="32" fillId="0" borderId="37" xfId="0" applyNumberFormat="1" applyFont="1" applyBorder="1" applyAlignment="1">
      <alignment horizontal="center"/>
    </xf>
    <xf numFmtId="164" fontId="32" fillId="0" borderId="38" xfId="0" applyNumberFormat="1" applyFont="1" applyBorder="1" applyAlignment="1">
      <alignment horizontal="center"/>
    </xf>
    <xf numFmtId="164" fontId="31" fillId="0" borderId="34" xfId="0" applyNumberFormat="1" applyFont="1" applyBorder="1" applyAlignment="1" applyProtection="1">
      <alignment horizontal="center"/>
    </xf>
    <xf numFmtId="164" fontId="31" fillId="0" borderId="24" xfId="0" applyNumberFormat="1" applyFont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2F2F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-i-b-s-e-r-v-i-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A1:Z109"/>
  <sheetViews>
    <sheetView tabSelected="1" workbookViewId="0">
      <selection activeCell="V13" sqref="V13"/>
    </sheetView>
  </sheetViews>
  <sheetFormatPr defaultRowHeight="13.5"/>
  <cols>
    <col min="1" max="1" width="8" style="9" customWidth="1"/>
    <col min="2" max="2" width="8.140625" style="9" customWidth="1"/>
    <col min="3" max="3" width="4.140625" style="9" customWidth="1"/>
    <col min="4" max="4" width="5.140625" style="9" customWidth="1"/>
    <col min="5" max="5" width="4.28515625" style="9" customWidth="1"/>
    <col min="6" max="7" width="6.28515625" style="9" customWidth="1"/>
    <col min="8" max="8" width="4" style="9" customWidth="1"/>
    <col min="9" max="9" width="7.28515625" style="9" customWidth="1"/>
    <col min="10" max="10" width="6" style="9" customWidth="1"/>
    <col min="11" max="11" width="7.42578125" style="9" customWidth="1"/>
    <col min="12" max="12" width="6.28515625" style="9" customWidth="1"/>
    <col min="13" max="13" width="8.85546875" style="9" customWidth="1"/>
    <col min="14" max="14" width="6.85546875" style="9" customWidth="1"/>
    <col min="15" max="15" width="4.42578125" style="9" customWidth="1"/>
    <col min="16" max="16" width="1.140625" style="9" customWidth="1"/>
    <col min="17" max="17" width="5.28515625" style="9" customWidth="1"/>
    <col min="18" max="18" width="4.5703125" style="9" customWidth="1"/>
    <col min="19" max="22" width="4.42578125" style="9" customWidth="1"/>
    <col min="23" max="23" width="1" style="9" customWidth="1"/>
    <col min="24" max="24" width="7" style="9" customWidth="1"/>
    <col min="25" max="25" width="5.5703125" style="9" customWidth="1"/>
    <col min="26" max="26" width="6" style="9" customWidth="1"/>
    <col min="27" max="32" width="5.5703125" style="9" customWidth="1"/>
    <col min="33" max="16384" width="9.140625" style="9"/>
  </cols>
  <sheetData>
    <row r="1" spans="1:26" s="6" customFormat="1" ht="10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2"/>
      <c r="Q1" s="2"/>
      <c r="R1" s="78" t="s">
        <v>122</v>
      </c>
      <c r="S1" s="79"/>
      <c r="T1" s="129">
        <f>M24</f>
        <v>289.64800000000002</v>
      </c>
      <c r="U1" s="130"/>
      <c r="V1" s="2"/>
      <c r="W1" s="2"/>
      <c r="X1" s="5"/>
      <c r="Y1" s="2"/>
      <c r="Z1" s="2"/>
    </row>
    <row r="2" spans="1:26" s="6" customFormat="1" ht="10.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R2" s="147" t="s">
        <v>123</v>
      </c>
      <c r="S2" s="147"/>
      <c r="T2" s="122">
        <f>M25</f>
        <v>208.816</v>
      </c>
      <c r="U2" s="123"/>
      <c r="V2" s="1"/>
      <c r="W2" s="1"/>
      <c r="X2" s="5" t="s">
        <v>2</v>
      </c>
      <c r="Y2" s="2"/>
      <c r="Z2" s="2"/>
    </row>
    <row r="3" spans="1:26" s="6" customFormat="1" ht="10.5" customHeight="1">
      <c r="A3" s="1"/>
      <c r="B3" s="1"/>
      <c r="C3" s="254" t="s">
        <v>3</v>
      </c>
      <c r="D3" s="254"/>
      <c r="E3" s="254"/>
      <c r="F3" s="2"/>
      <c r="G3" s="2" t="s">
        <v>4</v>
      </c>
      <c r="H3" s="2"/>
      <c r="I3" s="2"/>
      <c r="J3" s="2"/>
      <c r="K3" s="2"/>
      <c r="L3" s="2"/>
      <c r="M3" s="3"/>
      <c r="N3" s="3"/>
      <c r="R3" s="123" t="s">
        <v>5</v>
      </c>
      <c r="S3" s="123"/>
      <c r="T3" s="122">
        <f>M26</f>
        <v>0</v>
      </c>
      <c r="U3" s="123"/>
      <c r="V3" s="1"/>
      <c r="W3" s="1"/>
      <c r="X3" s="5"/>
      <c r="Y3" s="2"/>
      <c r="Z3" s="2"/>
    </row>
    <row r="4" spans="1:26" s="6" customFormat="1" ht="13.5" customHeight="1">
      <c r="A4" s="3" t="s">
        <v>6</v>
      </c>
      <c r="B4" s="7"/>
      <c r="C4" s="149">
        <v>10271</v>
      </c>
      <c r="D4" s="149"/>
      <c r="E4" s="149"/>
      <c r="F4" s="8" t="str">
        <f>F12</f>
        <v>Иванов Иван Иванович</v>
      </c>
      <c r="G4" s="8"/>
      <c r="H4" s="8"/>
      <c r="I4" s="8"/>
      <c r="J4" s="8"/>
      <c r="K4" s="8"/>
      <c r="L4" s="8"/>
      <c r="M4" s="8"/>
      <c r="N4" s="8"/>
      <c r="R4" s="123" t="s">
        <v>7</v>
      </c>
      <c r="S4" s="123"/>
      <c r="T4" s="122">
        <f>M27</f>
        <v>18.71</v>
      </c>
      <c r="U4" s="123"/>
      <c r="V4" s="1"/>
      <c r="W4" s="1"/>
      <c r="X4" s="5" t="s">
        <v>8</v>
      </c>
      <c r="Y4" s="2"/>
      <c r="Z4" s="2"/>
    </row>
    <row r="5" spans="1:26" ht="13.5" customHeight="1">
      <c r="A5" s="3" t="s">
        <v>9</v>
      </c>
      <c r="B5" s="3"/>
      <c r="C5" s="8" t="str">
        <f>E13</f>
        <v>п. Нижняя Пойма, ул.Ленина д.16 кв.5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R5" s="123" t="s">
        <v>124</v>
      </c>
      <c r="S5" s="123"/>
      <c r="T5" s="122">
        <f>M31+M35</f>
        <v>1744.6254735000002</v>
      </c>
      <c r="U5" s="123"/>
      <c r="V5" s="1"/>
      <c r="W5" s="1"/>
      <c r="X5" s="10" t="s">
        <v>11</v>
      </c>
      <c r="Y5" s="3"/>
      <c r="Z5" s="3"/>
    </row>
    <row r="6" spans="1:26" ht="10.5" customHeight="1">
      <c r="A6" s="148" t="s">
        <v>12</v>
      </c>
      <c r="B6" s="148"/>
      <c r="C6" s="148"/>
      <c r="D6" s="148" t="s">
        <v>13</v>
      </c>
      <c r="E6" s="148"/>
      <c r="F6" s="148"/>
      <c r="G6" s="148" t="s">
        <v>14</v>
      </c>
      <c r="H6" s="148"/>
      <c r="I6" s="148"/>
      <c r="J6" s="148"/>
      <c r="K6" s="148" t="s">
        <v>15</v>
      </c>
      <c r="L6" s="148"/>
      <c r="M6" s="148"/>
      <c r="N6" s="148"/>
      <c r="R6" s="123" t="s">
        <v>16</v>
      </c>
      <c r="S6" s="123"/>
      <c r="T6" s="122">
        <f>M32</f>
        <v>149.60900000000001</v>
      </c>
      <c r="U6" s="123"/>
      <c r="V6" s="1"/>
      <c r="W6" s="1"/>
      <c r="X6" s="10"/>
      <c r="Y6" s="2"/>
      <c r="Z6" s="2"/>
    </row>
    <row r="7" spans="1:26" ht="14.25" customHeight="1">
      <c r="A7" s="150" t="str">
        <f>B10</f>
        <v>май 2012 года</v>
      </c>
      <c r="B7" s="150"/>
      <c r="C7" s="150"/>
      <c r="D7" s="152">
        <f>M39</f>
        <v>2767.0854734999998</v>
      </c>
      <c r="E7" s="152"/>
      <c r="F7" s="152"/>
      <c r="G7" s="123"/>
      <c r="H7" s="123"/>
      <c r="I7" s="123"/>
      <c r="J7" s="123"/>
      <c r="K7" s="123"/>
      <c r="L7" s="123"/>
      <c r="M7" s="123"/>
      <c r="N7" s="123"/>
      <c r="R7" s="123" t="s">
        <v>17</v>
      </c>
      <c r="S7" s="123"/>
      <c r="T7" s="122">
        <f>M33</f>
        <v>156.39000000000001</v>
      </c>
      <c r="U7" s="123"/>
      <c r="V7" s="1"/>
      <c r="W7" s="1"/>
      <c r="X7" s="10"/>
      <c r="Y7" s="1"/>
      <c r="Z7" s="1"/>
    </row>
    <row r="8" spans="1:26" ht="14.25" customHeight="1" thickBot="1">
      <c r="A8" s="151"/>
      <c r="B8" s="151"/>
      <c r="C8" s="151"/>
      <c r="D8" s="153"/>
      <c r="E8" s="153"/>
      <c r="F8" s="153"/>
      <c r="G8" s="133"/>
      <c r="H8" s="133"/>
      <c r="I8" s="133"/>
      <c r="J8" s="133"/>
      <c r="K8" s="133"/>
      <c r="L8" s="133"/>
      <c r="M8" s="133"/>
      <c r="N8" s="133"/>
      <c r="O8" s="11"/>
      <c r="P8" s="11"/>
      <c r="Q8" s="11"/>
      <c r="R8" s="133" t="s">
        <v>18</v>
      </c>
      <c r="S8" s="133"/>
      <c r="T8" s="132">
        <f>M34</f>
        <v>199.28699999999998</v>
      </c>
      <c r="U8" s="133"/>
      <c r="V8" s="12"/>
      <c r="W8" s="12"/>
      <c r="X8" s="13"/>
      <c r="Y8" s="12"/>
      <c r="Z8" s="12"/>
    </row>
    <row r="9" spans="1:26" ht="4.5" customHeight="1">
      <c r="A9" s="14"/>
      <c r="B9" s="14"/>
      <c r="C9" s="14"/>
      <c r="D9" s="15"/>
      <c r="E9" s="15"/>
      <c r="F9" s="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5"/>
      <c r="Y9" s="1"/>
      <c r="Z9" s="1"/>
    </row>
    <row r="10" spans="1:26" ht="13.5" customHeight="1">
      <c r="A10" s="3" t="s">
        <v>19</v>
      </c>
      <c r="B10" s="16" t="s">
        <v>125</v>
      </c>
      <c r="C10" s="3"/>
      <c r="D10" s="3"/>
      <c r="E10" s="3"/>
      <c r="F10" s="3"/>
      <c r="G10" s="3"/>
      <c r="H10" s="2" t="s">
        <v>20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5" t="s">
        <v>2</v>
      </c>
      <c r="Y10" s="3"/>
      <c r="Z10" s="3"/>
    </row>
    <row r="11" spans="1:26" ht="9.75" customHeight="1">
      <c r="A11" s="3"/>
      <c r="B11" s="16"/>
      <c r="C11" s="169" t="s">
        <v>3</v>
      </c>
      <c r="D11" s="169"/>
      <c r="E11" s="169"/>
      <c r="F11" s="3"/>
      <c r="G11" s="17" t="s">
        <v>21</v>
      </c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5"/>
      <c r="Y11" s="3"/>
      <c r="Z11" s="3"/>
    </row>
    <row r="12" spans="1:26" ht="13.5" customHeight="1">
      <c r="A12" s="3" t="s">
        <v>6</v>
      </c>
      <c r="B12" s="3"/>
      <c r="C12" s="149">
        <v>10271</v>
      </c>
      <c r="D12" s="149"/>
      <c r="E12" s="149"/>
      <c r="F12" s="18" t="s">
        <v>126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5" t="s">
        <v>8</v>
      </c>
      <c r="Y12" s="3"/>
      <c r="Z12" s="3"/>
    </row>
    <row r="13" spans="1:26" ht="13.5" customHeight="1">
      <c r="A13" s="3" t="s">
        <v>22</v>
      </c>
      <c r="B13" s="3"/>
      <c r="C13" s="3"/>
      <c r="D13" s="3"/>
      <c r="E13" s="18" t="s">
        <v>163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0" t="s">
        <v>11</v>
      </c>
      <c r="Y13" s="3"/>
      <c r="Z13" s="3"/>
    </row>
    <row r="14" spans="1:26" ht="12" customHeight="1">
      <c r="A14" s="3" t="s">
        <v>23</v>
      </c>
      <c r="B14" s="3"/>
      <c r="C14" s="3"/>
      <c r="D14" s="19">
        <v>42.1</v>
      </c>
      <c r="E14" s="3" t="s">
        <v>24</v>
      </c>
      <c r="F14" s="3"/>
      <c r="G14" s="3" t="s">
        <v>25</v>
      </c>
      <c r="H14" s="3"/>
      <c r="I14" s="3"/>
      <c r="J14" s="20">
        <v>1</v>
      </c>
      <c r="K14" s="3" t="s">
        <v>26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0"/>
      <c r="Y14" s="3"/>
      <c r="Z14" s="3"/>
    </row>
    <row r="15" spans="1:26" ht="10.5" customHeight="1">
      <c r="A15" s="3"/>
      <c r="B15" s="3"/>
      <c r="C15" s="3"/>
      <c r="D15" s="19"/>
      <c r="E15" s="3"/>
      <c r="F15" s="3"/>
      <c r="G15" s="3"/>
      <c r="H15" s="3"/>
      <c r="I15" s="3"/>
      <c r="J15" s="2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10"/>
      <c r="Y15" s="3"/>
      <c r="Z15" s="3"/>
    </row>
    <row r="16" spans="1:26" ht="10.5" customHeight="1">
      <c r="A16" s="143" t="s">
        <v>27</v>
      </c>
      <c r="B16" s="144"/>
      <c r="C16" s="21" t="s">
        <v>28</v>
      </c>
      <c r="D16" s="143" t="s">
        <v>29</v>
      </c>
      <c r="E16" s="144"/>
      <c r="F16" s="22" t="s">
        <v>30</v>
      </c>
      <c r="G16" s="143" t="s">
        <v>31</v>
      </c>
      <c r="H16" s="144"/>
      <c r="I16" s="22" t="s">
        <v>32</v>
      </c>
      <c r="J16" s="21" t="s">
        <v>30</v>
      </c>
      <c r="K16" s="22" t="s">
        <v>33</v>
      </c>
      <c r="L16" s="21" t="s">
        <v>34</v>
      </c>
      <c r="M16" s="143" t="s">
        <v>35</v>
      </c>
      <c r="N16" s="161"/>
      <c r="O16" s="144"/>
      <c r="P16" s="23"/>
      <c r="Q16" s="143" t="s">
        <v>36</v>
      </c>
      <c r="R16" s="144"/>
      <c r="S16" s="143" t="s">
        <v>37</v>
      </c>
      <c r="T16" s="144"/>
      <c r="U16" s="143" t="s">
        <v>38</v>
      </c>
      <c r="V16" s="144"/>
      <c r="W16" s="3"/>
      <c r="X16" s="10"/>
      <c r="Y16" s="3"/>
      <c r="Z16" s="3"/>
    </row>
    <row r="17" spans="1:26" ht="10.5" customHeight="1">
      <c r="A17" s="24"/>
      <c r="B17" s="25"/>
      <c r="C17" s="26"/>
      <c r="D17" s="120" t="s">
        <v>39</v>
      </c>
      <c r="E17" s="121"/>
      <c r="F17" s="27" t="s">
        <v>40</v>
      </c>
      <c r="G17" s="120" t="s">
        <v>41</v>
      </c>
      <c r="H17" s="121"/>
      <c r="I17" s="27" t="s">
        <v>42</v>
      </c>
      <c r="J17" s="26" t="s">
        <v>43</v>
      </c>
      <c r="K17" s="27" t="s">
        <v>44</v>
      </c>
      <c r="L17" s="26" t="s">
        <v>45</v>
      </c>
      <c r="M17" s="162" t="s">
        <v>46</v>
      </c>
      <c r="N17" s="163"/>
      <c r="O17" s="164"/>
      <c r="P17" s="23"/>
      <c r="Q17" s="120" t="s">
        <v>47</v>
      </c>
      <c r="R17" s="121"/>
      <c r="S17" s="120" t="s">
        <v>48</v>
      </c>
      <c r="T17" s="121"/>
      <c r="U17" s="120" t="s">
        <v>49</v>
      </c>
      <c r="V17" s="121"/>
      <c r="W17" s="3"/>
      <c r="X17" s="10"/>
      <c r="Y17" s="3"/>
      <c r="Z17" s="3"/>
    </row>
    <row r="18" spans="1:26" ht="10.5" customHeight="1">
      <c r="A18" s="24"/>
      <c r="B18" s="25"/>
      <c r="C18" s="26"/>
      <c r="D18" s="120" t="s">
        <v>127</v>
      </c>
      <c r="E18" s="121"/>
      <c r="F18" s="27" t="s">
        <v>51</v>
      </c>
      <c r="G18" s="120" t="s">
        <v>52</v>
      </c>
      <c r="H18" s="121"/>
      <c r="I18" s="27" t="s">
        <v>53</v>
      </c>
      <c r="J18" s="26" t="s">
        <v>54</v>
      </c>
      <c r="K18" s="27" t="s">
        <v>55</v>
      </c>
      <c r="L18" s="26" t="s">
        <v>52</v>
      </c>
      <c r="M18" s="27" t="s">
        <v>32</v>
      </c>
      <c r="N18" s="143" t="s">
        <v>56</v>
      </c>
      <c r="O18" s="144"/>
      <c r="P18" s="23"/>
      <c r="Q18" s="120" t="s">
        <v>57</v>
      </c>
      <c r="R18" s="121"/>
      <c r="S18" s="120" t="s">
        <v>58</v>
      </c>
      <c r="T18" s="121"/>
      <c r="U18" s="120" t="s">
        <v>59</v>
      </c>
      <c r="V18" s="121"/>
      <c r="W18" s="3"/>
      <c r="X18" s="10" t="s">
        <v>65</v>
      </c>
      <c r="Y18" s="3"/>
      <c r="Z18" s="3"/>
    </row>
    <row r="19" spans="1:26" ht="10.5" customHeight="1">
      <c r="A19" s="24"/>
      <c r="B19" s="25"/>
      <c r="C19" s="26"/>
      <c r="D19" s="24"/>
      <c r="E19" s="25"/>
      <c r="F19" s="27" t="s">
        <v>43</v>
      </c>
      <c r="G19" s="24"/>
      <c r="H19" s="25"/>
      <c r="I19" s="27" t="s">
        <v>60</v>
      </c>
      <c r="J19" s="26" t="s">
        <v>61</v>
      </c>
      <c r="K19" s="27" t="s">
        <v>62</v>
      </c>
      <c r="L19" s="26"/>
      <c r="M19" s="27"/>
      <c r="N19" s="24"/>
      <c r="O19" s="25"/>
      <c r="P19" s="23"/>
      <c r="Q19" s="120" t="s">
        <v>50</v>
      </c>
      <c r="R19" s="121"/>
      <c r="S19" s="120" t="s">
        <v>63</v>
      </c>
      <c r="T19" s="121"/>
      <c r="U19" s="120" t="s">
        <v>64</v>
      </c>
      <c r="V19" s="121"/>
      <c r="W19" s="3"/>
      <c r="X19" s="10">
        <v>663840</v>
      </c>
      <c r="Y19" s="3"/>
      <c r="Z19" s="3"/>
    </row>
    <row r="20" spans="1:26" ht="10.5" customHeight="1">
      <c r="A20" s="24"/>
      <c r="B20" s="25"/>
      <c r="C20" s="26"/>
      <c r="D20" s="28"/>
      <c r="E20" s="29"/>
      <c r="F20" s="27" t="s">
        <v>54</v>
      </c>
      <c r="G20" s="28"/>
      <c r="H20" s="29"/>
      <c r="I20" s="27" t="s">
        <v>66</v>
      </c>
      <c r="J20" s="26" t="s">
        <v>67</v>
      </c>
      <c r="K20" s="27" t="s">
        <v>68</v>
      </c>
      <c r="L20" s="26"/>
      <c r="M20" s="27"/>
      <c r="N20" s="28"/>
      <c r="O20" s="29"/>
      <c r="P20" s="23"/>
      <c r="Q20" s="24"/>
      <c r="R20" s="25"/>
      <c r="S20" s="28"/>
      <c r="T20" s="29"/>
      <c r="U20" s="28"/>
      <c r="V20" s="29"/>
      <c r="W20" s="3"/>
      <c r="X20" s="10" t="s">
        <v>73</v>
      </c>
      <c r="Y20" s="3"/>
      <c r="Z20" s="3"/>
    </row>
    <row r="21" spans="1:26" ht="10.5" customHeight="1">
      <c r="A21" s="30"/>
      <c r="B21" s="31"/>
      <c r="C21" s="32"/>
      <c r="D21" s="33" t="s">
        <v>69</v>
      </c>
      <c r="E21" s="33" t="s">
        <v>70</v>
      </c>
      <c r="F21" s="27" t="s">
        <v>31</v>
      </c>
      <c r="G21" s="33" t="s">
        <v>69</v>
      </c>
      <c r="H21" s="33" t="s">
        <v>70</v>
      </c>
      <c r="I21" s="34" t="s">
        <v>71</v>
      </c>
      <c r="J21" s="35" t="s">
        <v>72</v>
      </c>
      <c r="K21" s="34" t="s">
        <v>67</v>
      </c>
      <c r="L21" s="36"/>
      <c r="M21" s="37"/>
      <c r="N21" s="33" t="s">
        <v>69</v>
      </c>
      <c r="O21" s="33" t="s">
        <v>70</v>
      </c>
      <c r="P21" s="38"/>
      <c r="Q21" s="39" t="s">
        <v>69</v>
      </c>
      <c r="R21" s="33" t="s">
        <v>70</v>
      </c>
      <c r="S21" s="39" t="s">
        <v>69</v>
      </c>
      <c r="T21" s="33" t="s">
        <v>70</v>
      </c>
      <c r="U21" s="39" t="s">
        <v>69</v>
      </c>
      <c r="V21" s="33" t="s">
        <v>70</v>
      </c>
      <c r="W21" s="3"/>
      <c r="X21" s="10" t="s">
        <v>79</v>
      </c>
      <c r="Y21" s="3"/>
      <c r="Z21" s="3"/>
    </row>
    <row r="22" spans="1:26" ht="9.75" customHeight="1">
      <c r="A22" s="40"/>
      <c r="B22" s="41"/>
      <c r="C22" s="42"/>
      <c r="D22" s="43" t="s">
        <v>74</v>
      </c>
      <c r="E22" s="43" t="s">
        <v>75</v>
      </c>
      <c r="F22" s="27" t="s">
        <v>76</v>
      </c>
      <c r="G22" s="43" t="s">
        <v>74</v>
      </c>
      <c r="H22" s="43" t="s">
        <v>75</v>
      </c>
      <c r="I22" s="44" t="s">
        <v>77</v>
      </c>
      <c r="J22" s="45"/>
      <c r="K22" s="44" t="s">
        <v>78</v>
      </c>
      <c r="L22" s="45"/>
      <c r="M22" s="47"/>
      <c r="N22" s="43" t="s">
        <v>74</v>
      </c>
      <c r="O22" s="43" t="s">
        <v>75</v>
      </c>
      <c r="P22" s="38"/>
      <c r="Q22" s="48" t="s">
        <v>74</v>
      </c>
      <c r="R22" s="35" t="s">
        <v>75</v>
      </c>
      <c r="S22" s="48" t="s">
        <v>74</v>
      </c>
      <c r="T22" s="35" t="s">
        <v>75</v>
      </c>
      <c r="U22" s="48" t="s">
        <v>74</v>
      </c>
      <c r="V22" s="35" t="s">
        <v>75</v>
      </c>
      <c r="W22" s="3"/>
      <c r="X22" s="10" t="s">
        <v>80</v>
      </c>
      <c r="Y22" s="3"/>
      <c r="Z22" s="3"/>
    </row>
    <row r="23" spans="1:26" ht="12" customHeight="1">
      <c r="A23" s="245">
        <v>1</v>
      </c>
      <c r="B23" s="246"/>
      <c r="C23" s="49">
        <v>2</v>
      </c>
      <c r="D23" s="49">
        <v>3</v>
      </c>
      <c r="E23" s="49">
        <v>4</v>
      </c>
      <c r="F23" s="49">
        <v>5</v>
      </c>
      <c r="G23" s="49">
        <v>6</v>
      </c>
      <c r="H23" s="49">
        <v>7</v>
      </c>
      <c r="I23" s="49">
        <v>8</v>
      </c>
      <c r="J23" s="49">
        <v>9</v>
      </c>
      <c r="K23" s="49">
        <v>10</v>
      </c>
      <c r="L23" s="49">
        <v>11</v>
      </c>
      <c r="M23" s="49">
        <v>12</v>
      </c>
      <c r="N23" s="49">
        <v>13</v>
      </c>
      <c r="O23" s="49">
        <v>14</v>
      </c>
      <c r="P23" s="3"/>
      <c r="Q23" s="50"/>
      <c r="R23" s="51"/>
      <c r="S23" s="50"/>
      <c r="T23" s="51"/>
      <c r="U23" s="50"/>
      <c r="V23" s="51"/>
      <c r="W23" s="3"/>
      <c r="X23" s="10" t="s">
        <v>84</v>
      </c>
      <c r="Y23" s="3"/>
      <c r="Z23" s="3"/>
    </row>
    <row r="24" spans="1:26" ht="12" customHeight="1">
      <c r="A24" s="247" t="s">
        <v>81</v>
      </c>
      <c r="B24" s="247"/>
      <c r="C24" s="52" t="s">
        <v>82</v>
      </c>
      <c r="D24" s="174" t="s">
        <v>83</v>
      </c>
      <c r="E24" s="175"/>
      <c r="F24" s="53">
        <v>7</v>
      </c>
      <c r="G24" s="178" t="s">
        <v>83</v>
      </c>
      <c r="H24" s="178"/>
      <c r="I24" s="55">
        <f>D14*F24</f>
        <v>294.7</v>
      </c>
      <c r="J24" s="53">
        <v>6.88</v>
      </c>
      <c r="K24" s="55">
        <f>J24*D14</f>
        <v>289.64800000000002</v>
      </c>
      <c r="L24" s="53"/>
      <c r="M24" s="55">
        <f>K24-L24</f>
        <v>289.64800000000002</v>
      </c>
      <c r="N24" s="250" t="s">
        <v>83</v>
      </c>
      <c r="O24" s="251"/>
      <c r="P24" s="3"/>
      <c r="Q24" s="137" t="s">
        <v>83</v>
      </c>
      <c r="R24" s="138"/>
      <c r="S24" s="137" t="s">
        <v>83</v>
      </c>
      <c r="T24" s="138"/>
      <c r="U24" s="137" t="s">
        <v>83</v>
      </c>
      <c r="V24" s="138"/>
      <c r="W24" s="3"/>
      <c r="X24" s="10"/>
      <c r="Y24" s="3"/>
      <c r="Z24" s="3"/>
    </row>
    <row r="25" spans="1:26" ht="12" customHeight="1">
      <c r="A25" s="154" t="s">
        <v>85</v>
      </c>
      <c r="B25" s="154"/>
      <c r="C25" s="52" t="s">
        <v>82</v>
      </c>
      <c r="D25" s="176" t="s">
        <v>83</v>
      </c>
      <c r="E25" s="177"/>
      <c r="F25" s="53">
        <v>5.05</v>
      </c>
      <c r="G25" s="178" t="s">
        <v>83</v>
      </c>
      <c r="H25" s="178"/>
      <c r="I25" s="55">
        <f>D14*F25</f>
        <v>212.60499999999999</v>
      </c>
      <c r="J25" s="53">
        <v>4.96</v>
      </c>
      <c r="K25" s="55">
        <f>J25*D14</f>
        <v>208.816</v>
      </c>
      <c r="L25" s="53"/>
      <c r="M25" s="55">
        <f>K25-L25</f>
        <v>208.816</v>
      </c>
      <c r="N25" s="252"/>
      <c r="O25" s="253"/>
      <c r="P25" s="3"/>
      <c r="Q25" s="139"/>
      <c r="R25" s="140"/>
      <c r="S25" s="139"/>
      <c r="T25" s="140"/>
      <c r="U25" s="139"/>
      <c r="V25" s="140"/>
      <c r="W25" s="3"/>
      <c r="X25" s="10" t="s">
        <v>88</v>
      </c>
      <c r="Y25" s="3"/>
      <c r="Z25" s="3"/>
    </row>
    <row r="26" spans="1:26" ht="12" customHeight="1">
      <c r="A26" s="247" t="s">
        <v>86</v>
      </c>
      <c r="B26" s="247"/>
      <c r="C26" s="52" t="s">
        <v>87</v>
      </c>
      <c r="D26" s="54">
        <v>2.1</v>
      </c>
      <c r="E26" s="56"/>
      <c r="F26" s="53">
        <v>0</v>
      </c>
      <c r="G26" s="178" t="s">
        <v>83</v>
      </c>
      <c r="H26" s="178"/>
      <c r="I26" s="55">
        <f>F26*D26*J14</f>
        <v>0</v>
      </c>
      <c r="J26" s="53">
        <v>0</v>
      </c>
      <c r="K26" s="55">
        <f>J26*D26*J14</f>
        <v>0</v>
      </c>
      <c r="L26" s="53"/>
      <c r="M26" s="55">
        <f>K26-L26</f>
        <v>0</v>
      </c>
      <c r="N26" s="252"/>
      <c r="O26" s="253"/>
      <c r="P26" s="3"/>
      <c r="Q26" s="139"/>
      <c r="R26" s="140"/>
      <c r="S26" s="139"/>
      <c r="T26" s="140"/>
      <c r="U26" s="139"/>
      <c r="V26" s="140"/>
      <c r="W26" s="3"/>
      <c r="X26" s="10" t="s">
        <v>90</v>
      </c>
      <c r="Y26" s="3"/>
      <c r="Z26" s="3"/>
    </row>
    <row r="27" spans="1:26" ht="12" customHeight="1" thickBot="1">
      <c r="A27" s="154" t="s">
        <v>89</v>
      </c>
      <c r="B27" s="154"/>
      <c r="C27" s="52" t="s">
        <v>26</v>
      </c>
      <c r="D27" s="174" t="s">
        <v>83</v>
      </c>
      <c r="E27" s="175"/>
      <c r="F27" s="53">
        <v>55.76</v>
      </c>
      <c r="G27" s="178" t="s">
        <v>83</v>
      </c>
      <c r="H27" s="178"/>
      <c r="I27" s="57">
        <f>F27*J14</f>
        <v>55.76</v>
      </c>
      <c r="J27" s="53">
        <v>18.71</v>
      </c>
      <c r="K27" s="57">
        <f>J27*J14</f>
        <v>18.71</v>
      </c>
      <c r="L27" s="58"/>
      <c r="M27" s="59">
        <f>K27-L27</f>
        <v>18.71</v>
      </c>
      <c r="N27" s="252"/>
      <c r="O27" s="253"/>
      <c r="P27" s="3"/>
      <c r="Q27" s="139"/>
      <c r="R27" s="140"/>
      <c r="S27" s="139"/>
      <c r="T27" s="140"/>
      <c r="U27" s="139"/>
      <c r="V27" s="140"/>
      <c r="W27" s="3"/>
      <c r="X27" s="10"/>
      <c r="Y27" s="3"/>
      <c r="Z27" s="3"/>
    </row>
    <row r="28" spans="1:26" ht="12" customHeight="1">
      <c r="A28" s="241" t="s">
        <v>91</v>
      </c>
      <c r="B28" s="242"/>
      <c r="C28" s="61"/>
      <c r="D28" s="58"/>
      <c r="E28" s="58"/>
      <c r="F28" s="235"/>
      <c r="G28" s="237"/>
      <c r="H28" s="238"/>
      <c r="I28" s="255">
        <f>SUM(I24:I27)</f>
        <v>563.06499999999994</v>
      </c>
      <c r="J28" s="257"/>
      <c r="K28" s="259">
        <f>SUM(K24:K27)</f>
        <v>517.17400000000009</v>
      </c>
      <c r="L28" s="261">
        <f>SUM(L24:L27)</f>
        <v>0</v>
      </c>
      <c r="M28" s="248">
        <f>SUM(M24:M27)</f>
        <v>517.17400000000009</v>
      </c>
      <c r="N28" s="252"/>
      <c r="O28" s="253"/>
      <c r="P28" s="3"/>
      <c r="Q28" s="139"/>
      <c r="R28" s="140"/>
      <c r="S28" s="139"/>
      <c r="T28" s="140"/>
      <c r="U28" s="139"/>
      <c r="V28" s="140"/>
      <c r="W28" s="3"/>
      <c r="X28" s="10" t="s">
        <v>93</v>
      </c>
      <c r="Y28" s="3"/>
      <c r="Z28" s="3"/>
    </row>
    <row r="29" spans="1:26" ht="9" customHeight="1" thickBot="1">
      <c r="A29" s="243" t="s">
        <v>92</v>
      </c>
      <c r="B29" s="244"/>
      <c r="C29" s="64"/>
      <c r="D29" s="65"/>
      <c r="E29" s="65"/>
      <c r="F29" s="236"/>
      <c r="G29" s="239"/>
      <c r="H29" s="240"/>
      <c r="I29" s="256"/>
      <c r="J29" s="258"/>
      <c r="K29" s="260"/>
      <c r="L29" s="262"/>
      <c r="M29" s="249"/>
      <c r="N29" s="252"/>
      <c r="O29" s="253"/>
      <c r="P29" s="3"/>
      <c r="Q29" s="141"/>
      <c r="R29" s="142"/>
      <c r="S29" s="141"/>
      <c r="T29" s="142"/>
      <c r="U29" s="141"/>
      <c r="V29" s="142"/>
      <c r="W29" s="3"/>
      <c r="X29" s="10" t="s">
        <v>95</v>
      </c>
      <c r="Y29" s="3"/>
      <c r="Z29" s="3"/>
    </row>
    <row r="30" spans="1:26" ht="12" customHeight="1">
      <c r="A30" s="155" t="s">
        <v>94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157"/>
      <c r="M30" s="157"/>
      <c r="N30" s="156"/>
      <c r="O30" s="158"/>
      <c r="P30" s="3"/>
      <c r="Q30" s="3"/>
      <c r="R30" s="3"/>
      <c r="S30" s="3"/>
      <c r="T30" s="3"/>
      <c r="U30" s="3"/>
      <c r="V30" s="3"/>
      <c r="W30" s="3"/>
      <c r="X30" s="70" t="s">
        <v>98</v>
      </c>
      <c r="Y30" s="3"/>
      <c r="Z30" s="3"/>
    </row>
    <row r="31" spans="1:26" ht="12" customHeight="1">
      <c r="A31" s="154" t="s">
        <v>96</v>
      </c>
      <c r="B31" s="154"/>
      <c r="C31" s="52" t="s">
        <v>97</v>
      </c>
      <c r="D31" s="68">
        <v>2.7300000000000001E-2</v>
      </c>
      <c r="E31" s="53">
        <v>0</v>
      </c>
      <c r="F31" s="53">
        <v>1517.95</v>
      </c>
      <c r="G31" s="53">
        <f>F31*D31*D14</f>
        <v>1744.6254735000002</v>
      </c>
      <c r="H31" s="53">
        <v>0</v>
      </c>
      <c r="I31" s="55">
        <f>G31</f>
        <v>1744.6254735000002</v>
      </c>
      <c r="J31" s="53">
        <v>1517.95</v>
      </c>
      <c r="K31" s="55">
        <f>J31*D31*D14</f>
        <v>1744.6254735000002</v>
      </c>
      <c r="L31" s="69">
        <f>L43</f>
        <v>0</v>
      </c>
      <c r="M31" s="55">
        <f>K31+L31</f>
        <v>1744.6254735000002</v>
      </c>
      <c r="N31" s="53">
        <f>M31</f>
        <v>1744.6254735000002</v>
      </c>
      <c r="O31" s="53">
        <v>0</v>
      </c>
      <c r="P31" s="3"/>
      <c r="Q31" s="52">
        <f>D31</f>
        <v>2.7300000000000001E-2</v>
      </c>
      <c r="R31" s="52"/>
      <c r="S31" s="52"/>
      <c r="T31" s="52"/>
      <c r="U31" s="52"/>
      <c r="V31" s="52"/>
      <c r="W31" s="3"/>
      <c r="X31" s="10"/>
      <c r="Y31" s="3"/>
      <c r="Z31" s="3"/>
    </row>
    <row r="32" spans="1:26" ht="12" customHeight="1">
      <c r="A32" s="154" t="s">
        <v>99</v>
      </c>
      <c r="B32" s="154"/>
      <c r="C32" s="52" t="s">
        <v>87</v>
      </c>
      <c r="D32" s="68">
        <v>4.0999999999999996</v>
      </c>
      <c r="E32" s="53">
        <v>0</v>
      </c>
      <c r="F32" s="53">
        <v>47.7</v>
      </c>
      <c r="G32" s="53">
        <f>F32*D32*J14</f>
        <v>195.57</v>
      </c>
      <c r="H32" s="53">
        <v>0</v>
      </c>
      <c r="I32" s="55">
        <f>G32</f>
        <v>195.57</v>
      </c>
      <c r="J32" s="53">
        <v>36.49</v>
      </c>
      <c r="K32" s="55">
        <f>J32*D32*J14</f>
        <v>149.60900000000001</v>
      </c>
      <c r="L32" s="69">
        <f>L44</f>
        <v>0</v>
      </c>
      <c r="M32" s="55">
        <f>K32+L32</f>
        <v>149.60900000000001</v>
      </c>
      <c r="N32" s="53">
        <f>M32</f>
        <v>149.60900000000001</v>
      </c>
      <c r="O32" s="53">
        <v>0</v>
      </c>
      <c r="P32" s="3"/>
      <c r="Q32" s="52">
        <f>D32</f>
        <v>4.0999999999999996</v>
      </c>
      <c r="R32" s="52"/>
      <c r="S32" s="52"/>
      <c r="T32" s="52"/>
      <c r="U32" s="52"/>
      <c r="V32" s="52"/>
      <c r="W32" s="3"/>
      <c r="X32" s="10" t="s">
        <v>101</v>
      </c>
      <c r="Y32" s="3"/>
      <c r="Z32" s="3"/>
    </row>
    <row r="33" spans="1:26" ht="12" customHeight="1">
      <c r="A33" s="154" t="s">
        <v>100</v>
      </c>
      <c r="B33" s="154"/>
      <c r="C33" s="52" t="s">
        <v>87</v>
      </c>
      <c r="D33" s="68">
        <v>1.95</v>
      </c>
      <c r="E33" s="53">
        <v>0</v>
      </c>
      <c r="F33" s="53">
        <v>97.8</v>
      </c>
      <c r="G33" s="53">
        <f>F33*D33*J14</f>
        <v>190.70999999999998</v>
      </c>
      <c r="H33" s="53">
        <v>0</v>
      </c>
      <c r="I33" s="55">
        <f>G33</f>
        <v>190.70999999999998</v>
      </c>
      <c r="J33" s="53">
        <v>80.2</v>
      </c>
      <c r="K33" s="55">
        <f>J33*D33*J14</f>
        <v>156.39000000000001</v>
      </c>
      <c r="L33" s="69">
        <f>L45</f>
        <v>0</v>
      </c>
      <c r="M33" s="55">
        <f>K33+L33</f>
        <v>156.39000000000001</v>
      </c>
      <c r="N33" s="53">
        <f>M33</f>
        <v>156.39000000000001</v>
      </c>
      <c r="O33" s="53">
        <v>0</v>
      </c>
      <c r="P33" s="3"/>
      <c r="Q33" s="52">
        <f>D33</f>
        <v>1.95</v>
      </c>
      <c r="R33" s="52"/>
      <c r="S33" s="52"/>
      <c r="T33" s="52"/>
      <c r="U33" s="52"/>
      <c r="V33" s="52"/>
      <c r="W33" s="3"/>
      <c r="X33" s="10" t="s">
        <v>103</v>
      </c>
      <c r="Y33" s="3"/>
      <c r="Z33" s="3"/>
    </row>
    <row r="34" spans="1:26" ht="12" customHeight="1">
      <c r="A34" s="154" t="s">
        <v>102</v>
      </c>
      <c r="B34" s="154"/>
      <c r="C34" s="52" t="s">
        <v>87</v>
      </c>
      <c r="D34" s="68">
        <v>6.05</v>
      </c>
      <c r="E34" s="53">
        <v>0</v>
      </c>
      <c r="F34" s="53">
        <v>32.94</v>
      </c>
      <c r="G34" s="53">
        <f>F34*D34*J14</f>
        <v>199.28699999999998</v>
      </c>
      <c r="H34" s="53">
        <v>0</v>
      </c>
      <c r="I34" s="55">
        <f>G34</f>
        <v>199.28699999999998</v>
      </c>
      <c r="J34" s="53">
        <v>32.94</v>
      </c>
      <c r="K34" s="55">
        <f>J34*D34*J14</f>
        <v>199.28699999999998</v>
      </c>
      <c r="L34" s="69">
        <f>L46</f>
        <v>0</v>
      </c>
      <c r="M34" s="55">
        <f>K34+L34</f>
        <v>199.28699999999998</v>
      </c>
      <c r="N34" s="53">
        <f>M34</f>
        <v>199.28699999999998</v>
      </c>
      <c r="O34" s="53">
        <v>0</v>
      </c>
      <c r="P34" s="3"/>
      <c r="Q34" s="52">
        <f>D34</f>
        <v>6.05</v>
      </c>
      <c r="R34" s="52"/>
      <c r="S34" s="52"/>
      <c r="T34" s="52"/>
      <c r="U34" s="52"/>
      <c r="V34" s="52"/>
      <c r="W34" s="3"/>
      <c r="X34" s="10" t="s">
        <v>105</v>
      </c>
      <c r="Y34" s="3"/>
      <c r="Z34" s="3"/>
    </row>
    <row r="35" spans="1:26" ht="12" customHeight="1" thickBot="1">
      <c r="A35" s="154" t="s">
        <v>104</v>
      </c>
      <c r="B35" s="154"/>
      <c r="C35" s="52" t="s">
        <v>97</v>
      </c>
      <c r="D35" s="68"/>
      <c r="E35" s="53">
        <v>0</v>
      </c>
      <c r="F35" s="53"/>
      <c r="G35" s="53"/>
      <c r="H35" s="53">
        <v>0</v>
      </c>
      <c r="I35" s="57">
        <f>G35</f>
        <v>0</v>
      </c>
      <c r="J35" s="53"/>
      <c r="K35" s="57"/>
      <c r="L35" s="71"/>
      <c r="M35" s="57"/>
      <c r="N35" s="58"/>
      <c r="O35" s="58">
        <v>0</v>
      </c>
      <c r="P35" s="3"/>
      <c r="Q35" s="52">
        <f>D35</f>
        <v>0</v>
      </c>
      <c r="R35" s="52"/>
      <c r="S35" s="52"/>
      <c r="T35" s="52"/>
      <c r="U35" s="52"/>
      <c r="V35" s="52"/>
      <c r="W35" s="3"/>
      <c r="X35" s="10"/>
      <c r="Y35" s="3"/>
      <c r="Z35" s="3"/>
    </row>
    <row r="36" spans="1:26" ht="12" customHeight="1">
      <c r="A36" s="241" t="s">
        <v>106</v>
      </c>
      <c r="B36" s="242"/>
      <c r="C36" s="154"/>
      <c r="D36" s="178"/>
      <c r="E36" s="178"/>
      <c r="F36" s="178"/>
      <c r="G36" s="178"/>
      <c r="H36" s="174"/>
      <c r="I36" s="268">
        <f>SUM(I31:I35)</f>
        <v>2330.1924734999998</v>
      </c>
      <c r="J36" s="269"/>
      <c r="K36" s="271">
        <f>SUM(K31:K35)</f>
        <v>2249.9114734999998</v>
      </c>
      <c r="L36" s="273">
        <f>SUM(L31:L35)</f>
        <v>0</v>
      </c>
      <c r="M36" s="265">
        <f>SUM(M31:M35)</f>
        <v>2249.9114734999998</v>
      </c>
      <c r="N36" s="267">
        <f>SUM(N31:N35)</f>
        <v>2249.9114734999998</v>
      </c>
      <c r="O36" s="267">
        <f>SUM(O31:O35)</f>
        <v>0</v>
      </c>
      <c r="P36" s="3"/>
      <c r="S36" s="3"/>
      <c r="T36" s="3"/>
      <c r="U36" s="3"/>
      <c r="V36" s="3"/>
      <c r="W36" s="3"/>
      <c r="X36" s="145" t="s">
        <v>108</v>
      </c>
      <c r="Y36" s="146"/>
      <c r="Z36" s="146"/>
    </row>
    <row r="37" spans="1:26" ht="12" customHeight="1" thickBot="1">
      <c r="A37" s="62" t="s">
        <v>107</v>
      </c>
      <c r="B37" s="63"/>
      <c r="C37" s="264"/>
      <c r="D37" s="235"/>
      <c r="E37" s="235"/>
      <c r="F37" s="235"/>
      <c r="G37" s="235"/>
      <c r="H37" s="263"/>
      <c r="I37" s="268"/>
      <c r="J37" s="270"/>
      <c r="K37" s="272"/>
      <c r="L37" s="274"/>
      <c r="M37" s="266"/>
      <c r="N37" s="267"/>
      <c r="O37" s="267"/>
      <c r="P37" s="3"/>
      <c r="S37" s="3"/>
      <c r="T37" s="3"/>
      <c r="U37" s="3"/>
      <c r="V37" s="3"/>
      <c r="W37" s="3"/>
      <c r="X37" s="10"/>
      <c r="Y37" s="3"/>
      <c r="Z37" s="3"/>
    </row>
    <row r="38" spans="1:26" ht="12" customHeight="1" thickBot="1">
      <c r="A38" s="80"/>
      <c r="B38" s="81"/>
      <c r="C38" s="81"/>
      <c r="D38" s="46"/>
      <c r="E38" s="46"/>
      <c r="F38" s="46"/>
      <c r="G38" s="82" t="s">
        <v>109</v>
      </c>
      <c r="H38" s="83"/>
      <c r="I38" s="84"/>
      <c r="J38" s="85"/>
      <c r="K38" s="84">
        <v>112</v>
      </c>
      <c r="L38" s="86"/>
      <c r="M38" s="165"/>
      <c r="N38" s="166"/>
      <c r="O38" s="167"/>
      <c r="P38" s="3"/>
      <c r="S38" s="3"/>
      <c r="T38" s="3"/>
      <c r="U38" s="3"/>
      <c r="V38" s="3"/>
      <c r="W38" s="3"/>
      <c r="X38" s="10"/>
      <c r="Y38" s="3"/>
      <c r="Z38" s="3"/>
    </row>
    <row r="39" spans="1:26" ht="12" customHeight="1" thickBot="1">
      <c r="A39" s="66"/>
      <c r="B39" s="67"/>
      <c r="C39" s="67"/>
      <c r="D39" s="60"/>
      <c r="E39" s="60"/>
      <c r="F39" s="60"/>
      <c r="G39" s="60"/>
      <c r="H39" s="60"/>
      <c r="I39" s="60"/>
      <c r="J39" s="60"/>
      <c r="K39" s="60"/>
      <c r="L39" s="87" t="s">
        <v>110</v>
      </c>
      <c r="M39" s="72">
        <f>M28+M36</f>
        <v>2767.0854734999998</v>
      </c>
      <c r="N39" s="60"/>
      <c r="O39" s="88"/>
      <c r="P39" s="3"/>
      <c r="S39" s="3"/>
      <c r="T39" s="3"/>
      <c r="U39" s="3"/>
      <c r="V39" s="3"/>
      <c r="X39" s="10"/>
      <c r="Y39" s="3"/>
      <c r="Z39" s="3"/>
    </row>
    <row r="40" spans="1:26" ht="12" customHeight="1"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4"/>
      <c r="O40" s="73"/>
      <c r="X40" s="10"/>
      <c r="Y40" s="3"/>
      <c r="Z40" s="3"/>
    </row>
    <row r="41" spans="1:26" ht="12" customHeight="1">
      <c r="A41" s="6" t="s">
        <v>111</v>
      </c>
      <c r="B41" s="6"/>
      <c r="C41" s="6"/>
      <c r="D41" s="74"/>
      <c r="E41" s="74"/>
      <c r="F41" s="74"/>
      <c r="G41" s="74"/>
      <c r="H41" s="74"/>
      <c r="I41" s="74"/>
      <c r="J41" s="74"/>
      <c r="K41" s="74"/>
      <c r="L41" s="74"/>
      <c r="M41" s="74"/>
      <c r="X41" s="10"/>
      <c r="Y41" s="3"/>
      <c r="Z41" s="3"/>
    </row>
    <row r="42" spans="1:26" ht="11.25" customHeight="1">
      <c r="A42" s="134" t="s">
        <v>112</v>
      </c>
      <c r="B42" s="134"/>
      <c r="C42" s="135" t="s">
        <v>113</v>
      </c>
      <c r="D42" s="135"/>
      <c r="E42" s="135"/>
      <c r="F42" s="135"/>
      <c r="G42" s="135"/>
      <c r="H42" s="135"/>
      <c r="I42" s="135"/>
      <c r="J42" s="135"/>
      <c r="K42" s="135"/>
      <c r="L42" s="136" t="s">
        <v>114</v>
      </c>
      <c r="M42" s="136"/>
      <c r="N42" s="73" t="s">
        <v>115</v>
      </c>
      <c r="X42" s="76"/>
    </row>
    <row r="43" spans="1:26" ht="12" customHeight="1">
      <c r="A43" s="131" t="s">
        <v>116</v>
      </c>
      <c r="B43" s="127"/>
      <c r="C43" s="124"/>
      <c r="D43" s="125"/>
      <c r="E43" s="125"/>
      <c r="F43" s="125"/>
      <c r="G43" s="125"/>
      <c r="H43" s="125"/>
      <c r="I43" s="89"/>
      <c r="J43" s="125"/>
      <c r="K43" s="126"/>
      <c r="L43" s="168"/>
      <c r="M43" s="119"/>
      <c r="N43" s="75" t="s">
        <v>117</v>
      </c>
      <c r="X43" s="76"/>
    </row>
    <row r="44" spans="1:26">
      <c r="A44" s="131" t="s">
        <v>99</v>
      </c>
      <c r="B44" s="131"/>
      <c r="C44" s="124"/>
      <c r="D44" s="125"/>
      <c r="E44" s="125"/>
      <c r="F44" s="125"/>
      <c r="G44" s="125"/>
      <c r="H44" s="125"/>
      <c r="I44" s="89"/>
      <c r="J44" s="125"/>
      <c r="K44" s="126"/>
      <c r="L44" s="119"/>
      <c r="M44" s="119"/>
      <c r="N44" s="75" t="s">
        <v>118</v>
      </c>
      <c r="X44" s="76"/>
    </row>
    <row r="45" spans="1:26">
      <c r="A45" s="127" t="s">
        <v>100</v>
      </c>
      <c r="B45" s="128"/>
      <c r="C45" s="124"/>
      <c r="D45" s="125"/>
      <c r="E45" s="125"/>
      <c r="F45" s="125"/>
      <c r="G45" s="125"/>
      <c r="H45" s="125"/>
      <c r="I45" s="89"/>
      <c r="J45" s="125"/>
      <c r="K45" s="126"/>
      <c r="L45" s="119"/>
      <c r="M45" s="119"/>
      <c r="N45" s="75" t="s">
        <v>119</v>
      </c>
      <c r="X45" s="76"/>
    </row>
    <row r="46" spans="1:26">
      <c r="A46" s="127" t="s">
        <v>102</v>
      </c>
      <c r="B46" s="128"/>
      <c r="C46" s="124"/>
      <c r="D46" s="125"/>
      <c r="E46" s="125"/>
      <c r="F46" s="125"/>
      <c r="G46" s="125"/>
      <c r="H46" s="125"/>
      <c r="I46" s="89"/>
      <c r="J46" s="125"/>
      <c r="K46" s="126"/>
      <c r="L46" s="119"/>
      <c r="M46" s="119"/>
      <c r="N46" s="75" t="s">
        <v>120</v>
      </c>
      <c r="X46" s="76"/>
    </row>
    <row r="47" spans="1:26">
      <c r="A47" s="127" t="s">
        <v>89</v>
      </c>
      <c r="B47" s="128"/>
      <c r="C47" s="124"/>
      <c r="D47" s="125"/>
      <c r="E47" s="125"/>
      <c r="F47" s="125"/>
      <c r="G47" s="125"/>
      <c r="H47" s="125"/>
      <c r="I47" s="89"/>
      <c r="J47" s="125"/>
      <c r="K47" s="126"/>
      <c r="L47" s="119"/>
      <c r="M47" s="119"/>
      <c r="N47" s="75" t="s">
        <v>121</v>
      </c>
      <c r="X47" s="76"/>
    </row>
    <row r="48" spans="1:26">
      <c r="X48" s="76"/>
    </row>
    <row r="49" spans="13:24">
      <c r="X49" s="76"/>
    </row>
    <row r="50" spans="13:24">
      <c r="M50" s="77"/>
      <c r="X50" s="76"/>
    </row>
    <row r="51" spans="13:24">
      <c r="X51" s="76"/>
    </row>
    <row r="52" spans="13:24">
      <c r="X52" s="76"/>
    </row>
    <row r="68" spans="1:26" s="6" customFormat="1" ht="12" customHeight="1" thickBo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9"/>
      <c r="P68" s="9"/>
      <c r="Q68" s="9"/>
      <c r="R68" s="9"/>
      <c r="S68" s="9"/>
      <c r="T68" s="9"/>
      <c r="U68" s="9"/>
      <c r="V68" s="9"/>
      <c r="X68" s="9"/>
      <c r="Y68" s="9"/>
      <c r="Z68" s="9"/>
    </row>
    <row r="69" spans="1:26" s="6" customFormat="1" ht="12" customHeight="1">
      <c r="C69" s="90"/>
      <c r="D69" s="91" t="s">
        <v>0</v>
      </c>
      <c r="M69" s="159" t="s">
        <v>3</v>
      </c>
      <c r="N69" s="160"/>
      <c r="O69" s="92"/>
      <c r="X69" s="9"/>
      <c r="Y69" s="9"/>
      <c r="Z69" s="9"/>
    </row>
    <row r="70" spans="1:26" s="6" customFormat="1" ht="3" customHeight="1" thickBot="1">
      <c r="A70" s="6" t="s">
        <v>2</v>
      </c>
      <c r="C70" s="90"/>
      <c r="D70" s="91" t="s">
        <v>128</v>
      </c>
      <c r="M70" s="179">
        <f>M86</f>
        <v>50769</v>
      </c>
      <c r="N70" s="180"/>
      <c r="O70" s="92"/>
      <c r="X70" s="9"/>
      <c r="Y70" s="9"/>
      <c r="Z70" s="9"/>
    </row>
    <row r="71" spans="1:26" s="6" customFormat="1" ht="4.5" customHeight="1">
      <c r="C71" s="90"/>
      <c r="D71" s="91"/>
      <c r="O71" s="92"/>
    </row>
    <row r="72" spans="1:26" s="6" customFormat="1" ht="9.75" customHeight="1">
      <c r="A72" s="181" t="s">
        <v>129</v>
      </c>
      <c r="C72" s="90"/>
      <c r="D72" s="182" t="s">
        <v>6</v>
      </c>
      <c r="E72" s="183" t="str">
        <f>E88</f>
        <v>Аникина Галина Никоноровна</v>
      </c>
      <c r="F72" s="183"/>
      <c r="G72" s="183"/>
      <c r="H72" s="183"/>
      <c r="I72" s="183"/>
      <c r="J72" s="183"/>
      <c r="K72" s="183"/>
      <c r="L72" s="183"/>
      <c r="O72" s="92"/>
    </row>
    <row r="73" spans="1:26" s="6" customFormat="1" ht="9.75" customHeight="1">
      <c r="A73" s="181"/>
      <c r="C73" s="90"/>
      <c r="D73" s="182"/>
      <c r="E73" s="183"/>
      <c r="F73" s="183"/>
      <c r="G73" s="183"/>
      <c r="H73" s="183"/>
      <c r="I73" s="183"/>
      <c r="J73" s="183"/>
      <c r="K73" s="183"/>
      <c r="L73" s="183"/>
      <c r="M73" s="6" t="s">
        <v>130</v>
      </c>
      <c r="N73" s="94">
        <f>(I96+I97+I98)*O92+K96+K97+K98</f>
        <v>584.9</v>
      </c>
      <c r="O73" s="92"/>
    </row>
    <row r="74" spans="1:26" s="6" customFormat="1" ht="3" customHeight="1">
      <c r="A74" s="181" t="s">
        <v>11</v>
      </c>
      <c r="C74" s="90"/>
      <c r="D74" s="182" t="s">
        <v>9</v>
      </c>
      <c r="E74" s="183" t="str">
        <f>E90</f>
        <v>п. Нижняя Пойма мкр. "Звездный" д.5 кв.21</v>
      </c>
      <c r="F74" s="183"/>
      <c r="G74" s="183"/>
      <c r="H74" s="183"/>
      <c r="I74" s="183"/>
      <c r="J74" s="183"/>
      <c r="K74" s="183"/>
      <c r="L74" s="183"/>
      <c r="M74" s="6" t="s">
        <v>5</v>
      </c>
      <c r="N74" s="94">
        <f>I99*O92+K99</f>
        <v>0</v>
      </c>
      <c r="O74" s="92"/>
    </row>
    <row r="75" spans="1:26" s="6" customFormat="1" ht="11.25" customHeight="1">
      <c r="A75" s="181"/>
      <c r="C75" s="90"/>
      <c r="D75" s="182"/>
      <c r="E75" s="183"/>
      <c r="F75" s="183"/>
      <c r="G75" s="183"/>
      <c r="H75" s="183"/>
      <c r="I75" s="183"/>
      <c r="J75" s="183"/>
      <c r="K75" s="183"/>
      <c r="L75" s="183"/>
      <c r="O75" s="92"/>
    </row>
    <row r="76" spans="1:26" s="6" customFormat="1" ht="2.25" customHeight="1">
      <c r="C76" s="90"/>
      <c r="D76" s="182" t="s">
        <v>131</v>
      </c>
      <c r="E76" s="183" t="str">
        <f>E91</f>
        <v>август 2011 года</v>
      </c>
      <c r="F76" s="183"/>
      <c r="G76" s="183"/>
      <c r="H76" s="183"/>
      <c r="I76" s="183"/>
      <c r="J76" s="183"/>
      <c r="K76" s="183"/>
      <c r="L76" s="183"/>
      <c r="M76" s="6" t="s">
        <v>7</v>
      </c>
      <c r="N76" s="94">
        <f>I100*O92+K100</f>
        <v>37.42</v>
      </c>
      <c r="O76" s="92"/>
    </row>
    <row r="77" spans="1:26" s="6" customFormat="1" ht="12" customHeight="1">
      <c r="C77" s="90"/>
      <c r="D77" s="182"/>
      <c r="E77" s="183"/>
      <c r="F77" s="183"/>
      <c r="G77" s="183"/>
      <c r="H77" s="183"/>
      <c r="I77" s="183"/>
      <c r="J77" s="183"/>
      <c r="K77" s="183"/>
      <c r="L77" s="183"/>
      <c r="O77" s="92"/>
    </row>
    <row r="78" spans="1:26" s="6" customFormat="1" ht="3" customHeight="1">
      <c r="C78" s="90"/>
      <c r="D78" s="182" t="s">
        <v>132</v>
      </c>
      <c r="E78" s="200">
        <f>M107</f>
        <v>2764.86</v>
      </c>
      <c r="F78" s="200"/>
      <c r="G78" s="201"/>
      <c r="H78" s="93"/>
      <c r="I78" s="93"/>
      <c r="J78" s="93"/>
      <c r="K78" s="93"/>
      <c r="L78" s="93"/>
      <c r="M78" s="6" t="s">
        <v>133</v>
      </c>
      <c r="N78" s="94">
        <f>M101</f>
        <v>0</v>
      </c>
      <c r="O78" s="92"/>
    </row>
    <row r="79" spans="1:26" s="6" customFormat="1" ht="10.5" customHeight="1">
      <c r="C79" s="90"/>
      <c r="D79" s="182"/>
      <c r="E79" s="201"/>
      <c r="F79" s="201"/>
      <c r="G79" s="201"/>
      <c r="H79" s="93"/>
      <c r="I79" s="93"/>
      <c r="J79" s="93"/>
      <c r="K79" s="93"/>
      <c r="L79" s="93"/>
      <c r="O79" s="92"/>
    </row>
    <row r="80" spans="1:26" s="6" customFormat="1" ht="10.5" customHeight="1">
      <c r="C80" s="90"/>
      <c r="D80" s="182" t="s">
        <v>134</v>
      </c>
      <c r="E80" s="93"/>
      <c r="F80" s="93"/>
      <c r="G80" s="93"/>
      <c r="H80" s="93"/>
      <c r="I80" s="93"/>
      <c r="J80" s="93"/>
      <c r="K80" s="93"/>
      <c r="L80" s="93"/>
      <c r="M80" s="6" t="s">
        <v>10</v>
      </c>
      <c r="N80" s="94">
        <f>M102+M106</f>
        <v>1489.9</v>
      </c>
      <c r="O80" s="92"/>
    </row>
    <row r="81" spans="1:15" s="6" customFormat="1" ht="10.5" customHeight="1">
      <c r="C81" s="90"/>
      <c r="D81" s="182"/>
      <c r="E81" s="95"/>
      <c r="F81" s="95"/>
      <c r="G81" s="95"/>
      <c r="H81" s="95"/>
      <c r="I81" s="93"/>
      <c r="J81" s="93"/>
      <c r="K81" s="93"/>
      <c r="L81" s="93"/>
      <c r="M81" s="6" t="s">
        <v>135</v>
      </c>
      <c r="N81" s="94">
        <f>M103</f>
        <v>343</v>
      </c>
      <c r="O81" s="92"/>
    </row>
    <row r="82" spans="1:15" s="6" customFormat="1" ht="9" customHeight="1">
      <c r="C82" s="90"/>
      <c r="D82" s="182" t="s">
        <v>136</v>
      </c>
      <c r="M82" s="6" t="s">
        <v>17</v>
      </c>
      <c r="N82" s="94">
        <f>M104</f>
        <v>0</v>
      </c>
      <c r="O82" s="92"/>
    </row>
    <row r="83" spans="1:15" s="6" customFormat="1" ht="10.5" customHeight="1">
      <c r="C83" s="90"/>
      <c r="D83" s="182"/>
      <c r="E83" s="96"/>
      <c r="F83" s="96"/>
      <c r="G83" s="96"/>
      <c r="H83" s="96"/>
      <c r="I83" s="96"/>
      <c r="M83" s="6" t="s">
        <v>18</v>
      </c>
      <c r="N83" s="94">
        <f>M105</f>
        <v>309.64</v>
      </c>
      <c r="O83" s="92"/>
    </row>
    <row r="84" spans="1:15" s="6" customFormat="1" ht="12" customHeight="1" thickBot="1">
      <c r="A84" s="96"/>
      <c r="B84" s="96"/>
      <c r="C84" s="97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2"/>
    </row>
    <row r="85" spans="1:15" s="6" customFormat="1" ht="12" customHeight="1">
      <c r="C85" s="90"/>
      <c r="D85" s="91" t="s">
        <v>0</v>
      </c>
      <c r="M85" s="186" t="s">
        <v>3</v>
      </c>
      <c r="N85" s="187"/>
      <c r="O85" s="92"/>
    </row>
    <row r="86" spans="1:15" s="6" customFormat="1" ht="3" customHeight="1" thickBot="1">
      <c r="C86" s="90"/>
      <c r="D86" s="91" t="s">
        <v>128</v>
      </c>
      <c r="M86" s="179">
        <v>50769</v>
      </c>
      <c r="N86" s="180"/>
      <c r="O86" s="92"/>
    </row>
    <row r="87" spans="1:15" s="6" customFormat="1" ht="13.15" customHeight="1">
      <c r="C87" s="90"/>
      <c r="D87" s="91"/>
      <c r="O87" s="92"/>
    </row>
    <row r="88" spans="1:15" s="6" customFormat="1" ht="9" customHeight="1">
      <c r="A88" s="6" t="s">
        <v>2</v>
      </c>
      <c r="C88" s="90"/>
      <c r="D88" s="91" t="s">
        <v>6</v>
      </c>
      <c r="E88" s="93" t="s">
        <v>137</v>
      </c>
      <c r="F88" s="93"/>
      <c r="O88" s="92"/>
    </row>
    <row r="89" spans="1:15" s="6" customFormat="1" ht="14.25" customHeight="1">
      <c r="C89" s="90"/>
      <c r="D89" s="91"/>
      <c r="E89" s="6" t="s">
        <v>138</v>
      </c>
      <c r="O89" s="92"/>
    </row>
    <row r="90" spans="1:15" s="6" customFormat="1" ht="12.75" customHeight="1">
      <c r="A90" s="6" t="s">
        <v>139</v>
      </c>
      <c r="C90" s="90"/>
      <c r="D90" s="91" t="s">
        <v>9</v>
      </c>
      <c r="E90" s="93" t="s">
        <v>140</v>
      </c>
      <c r="F90" s="93"/>
      <c r="O90" s="92"/>
    </row>
    <row r="91" spans="1:15" s="6" customFormat="1" ht="16.5" customHeight="1">
      <c r="A91" s="6" t="s">
        <v>141</v>
      </c>
      <c r="C91" s="90"/>
      <c r="D91" s="91" t="s">
        <v>131</v>
      </c>
      <c r="E91" s="93" t="s">
        <v>142</v>
      </c>
      <c r="F91" s="93"/>
      <c r="O91" s="98" t="s">
        <v>143</v>
      </c>
    </row>
    <row r="92" spans="1:15" s="6" customFormat="1" ht="9.75" customHeight="1" thickBot="1">
      <c r="C92" s="90"/>
      <c r="D92" s="91" t="s">
        <v>144</v>
      </c>
      <c r="E92" s="99">
        <v>49.4</v>
      </c>
      <c r="F92" s="100"/>
      <c r="H92" s="6" t="s">
        <v>145</v>
      </c>
      <c r="K92" s="100">
        <v>2</v>
      </c>
      <c r="O92" s="98">
        <v>1</v>
      </c>
    </row>
    <row r="93" spans="1:15" s="6" customFormat="1" ht="9.75" customHeight="1">
      <c r="C93" s="90"/>
      <c r="D93" s="101" t="s">
        <v>112</v>
      </c>
      <c r="E93" s="102"/>
      <c r="F93" s="102"/>
      <c r="G93" s="103" t="s">
        <v>146</v>
      </c>
      <c r="H93" s="103" t="s">
        <v>30</v>
      </c>
      <c r="I93" s="198" t="s">
        <v>147</v>
      </c>
      <c r="J93" s="199"/>
      <c r="K93" s="198" t="s">
        <v>148</v>
      </c>
      <c r="L93" s="202"/>
      <c r="M93" s="198" t="s">
        <v>149</v>
      </c>
      <c r="N93" s="187"/>
      <c r="O93" s="92"/>
    </row>
    <row r="94" spans="1:15" s="6" customFormat="1" ht="13.15" customHeight="1" thickBot="1">
      <c r="C94" s="90"/>
      <c r="D94" s="104"/>
      <c r="E94" s="105"/>
      <c r="F94" s="105"/>
      <c r="G94" s="106" t="s">
        <v>150</v>
      </c>
      <c r="H94" s="106"/>
      <c r="I94" s="184" t="s">
        <v>151</v>
      </c>
      <c r="J94" s="185"/>
      <c r="K94" s="184" t="s">
        <v>152</v>
      </c>
      <c r="L94" s="210"/>
      <c r="M94" s="184" t="s">
        <v>44</v>
      </c>
      <c r="N94" s="209"/>
      <c r="O94" s="92"/>
    </row>
    <row r="95" spans="1:15" s="6" customFormat="1" ht="9.75" customHeight="1">
      <c r="C95" s="90"/>
      <c r="D95" s="196" t="s">
        <v>153</v>
      </c>
      <c r="E95" s="197"/>
      <c r="F95" s="197"/>
      <c r="G95" s="107"/>
      <c r="H95" s="108"/>
      <c r="I95" s="172">
        <f>SUM(I96:J100)</f>
        <v>622.31999999999994</v>
      </c>
      <c r="J95" s="173"/>
      <c r="K95" s="211">
        <f>SUM(K96:L100)</f>
        <v>0</v>
      </c>
      <c r="L95" s="212"/>
      <c r="M95" s="203">
        <f>I95*O92+K95</f>
        <v>622.31999999999994</v>
      </c>
      <c r="N95" s="204"/>
      <c r="O95" s="92"/>
    </row>
    <row r="96" spans="1:15" s="6" customFormat="1" ht="9.75" customHeight="1">
      <c r="C96" s="90"/>
      <c r="D96" s="192" t="s">
        <v>154</v>
      </c>
      <c r="E96" s="193"/>
      <c r="F96" s="193"/>
      <c r="G96" s="109" t="s">
        <v>82</v>
      </c>
      <c r="H96" s="110">
        <v>6.88</v>
      </c>
      <c r="I96" s="170">
        <f>ROUND((PRODUCT(E92,H96)),2)+0.01</f>
        <v>339.88</v>
      </c>
      <c r="J96" s="171"/>
      <c r="K96" s="194"/>
      <c r="L96" s="195"/>
      <c r="M96" s="205"/>
      <c r="N96" s="206"/>
      <c r="O96" s="92"/>
    </row>
    <row r="97" spans="1:26" s="6" customFormat="1" ht="9.75" customHeight="1">
      <c r="C97" s="90"/>
      <c r="D97" s="192" t="s">
        <v>155</v>
      </c>
      <c r="E97" s="193"/>
      <c r="F97" s="193"/>
      <c r="G97" s="109" t="s">
        <v>82</v>
      </c>
      <c r="H97" s="110">
        <v>4.96</v>
      </c>
      <c r="I97" s="170">
        <f>ROUND((PRODUCT(E92,H97)),2)</f>
        <v>245.02</v>
      </c>
      <c r="J97" s="171"/>
      <c r="K97" s="194"/>
      <c r="L97" s="195"/>
      <c r="M97" s="205"/>
      <c r="N97" s="206"/>
      <c r="O97" s="92"/>
    </row>
    <row r="98" spans="1:26" s="6" customFormat="1" ht="9.75" customHeight="1">
      <c r="C98" s="90"/>
      <c r="D98" s="192"/>
      <c r="E98" s="193"/>
      <c r="F98" s="193"/>
      <c r="G98" s="111" t="s">
        <v>82</v>
      </c>
      <c r="H98" s="112">
        <v>0</v>
      </c>
      <c r="I98" s="190">
        <f>ROUND((PRODUCT(E92,H98)),2)</f>
        <v>0</v>
      </c>
      <c r="J98" s="191"/>
      <c r="K98" s="194"/>
      <c r="L98" s="195"/>
      <c r="M98" s="205"/>
      <c r="N98" s="206"/>
      <c r="O98" s="92"/>
    </row>
    <row r="99" spans="1:26" s="6" customFormat="1" ht="9.75" customHeight="1">
      <c r="C99" s="90"/>
      <c r="D99" s="192" t="s">
        <v>86</v>
      </c>
      <c r="E99" s="193"/>
      <c r="F99" s="193"/>
      <c r="G99" s="109" t="s">
        <v>26</v>
      </c>
      <c r="H99" s="110">
        <v>0</v>
      </c>
      <c r="I99" s="170">
        <f>ROUND((PRODUCT(K92,H99)),2)</f>
        <v>0</v>
      </c>
      <c r="J99" s="171"/>
      <c r="K99" s="194"/>
      <c r="L99" s="195"/>
      <c r="M99" s="205"/>
      <c r="N99" s="206"/>
      <c r="O99" s="92"/>
    </row>
    <row r="100" spans="1:26" s="6" customFormat="1" ht="13.15" customHeight="1" thickBot="1">
      <c r="C100" s="90"/>
      <c r="D100" s="232" t="s">
        <v>156</v>
      </c>
      <c r="E100" s="233"/>
      <c r="F100" s="234"/>
      <c r="G100" s="113" t="s">
        <v>26</v>
      </c>
      <c r="H100" s="114">
        <v>18.71</v>
      </c>
      <c r="I100" s="170">
        <f>ROUND((PRODUCT(K92,H100)),2)</f>
        <v>37.42</v>
      </c>
      <c r="J100" s="171"/>
      <c r="K100" s="194"/>
      <c r="L100" s="195"/>
      <c r="M100" s="207"/>
      <c r="N100" s="208"/>
      <c r="O100" s="92"/>
    </row>
    <row r="101" spans="1:26" s="6" customFormat="1" ht="13.15" customHeight="1">
      <c r="C101" s="90"/>
      <c r="D101" s="217" t="s">
        <v>157</v>
      </c>
      <c r="E101" s="218"/>
      <c r="F101" s="218"/>
      <c r="G101" s="107" t="s">
        <v>82</v>
      </c>
      <c r="H101" s="115">
        <v>0</v>
      </c>
      <c r="I101" s="172">
        <f>ROUND((PRODUCT(E92,H101)),2)</f>
        <v>0</v>
      </c>
      <c r="J101" s="173"/>
      <c r="K101" s="219"/>
      <c r="L101" s="220"/>
      <c r="M101" s="188">
        <f>I101*O92+K101</f>
        <v>0</v>
      </c>
      <c r="N101" s="189"/>
      <c r="O101" s="92"/>
    </row>
    <row r="102" spans="1:26" s="6" customFormat="1" ht="13.15" customHeight="1">
      <c r="C102" s="90"/>
      <c r="D102" s="192" t="s">
        <v>96</v>
      </c>
      <c r="E102" s="193"/>
      <c r="F102" s="193"/>
      <c r="G102" s="109" t="s">
        <v>82</v>
      </c>
      <c r="H102" s="110">
        <v>30.16</v>
      </c>
      <c r="I102" s="213">
        <f>ROUND((PRODUCT(E92,H102)),2)</f>
        <v>1489.9</v>
      </c>
      <c r="J102" s="214"/>
      <c r="K102" s="215"/>
      <c r="L102" s="216"/>
      <c r="M102" s="221">
        <f>K102+I102*O92</f>
        <v>1489.9</v>
      </c>
      <c r="N102" s="222"/>
      <c r="O102" s="92"/>
    </row>
    <row r="103" spans="1:26" s="6" customFormat="1" ht="13.15" customHeight="1">
      <c r="C103" s="90"/>
      <c r="D103" s="192" t="s">
        <v>158</v>
      </c>
      <c r="E103" s="193"/>
      <c r="F103" s="193"/>
      <c r="G103" s="109" t="s">
        <v>26</v>
      </c>
      <c r="H103" s="116">
        <v>171.5</v>
      </c>
      <c r="I103" s="213">
        <f>ROUND((PRODUCT(H103,K92)),2)</f>
        <v>343</v>
      </c>
      <c r="J103" s="214"/>
      <c r="K103" s="215"/>
      <c r="L103" s="216"/>
      <c r="M103" s="221">
        <f>K103+I103*O92</f>
        <v>343</v>
      </c>
      <c r="N103" s="222"/>
      <c r="O103" s="92"/>
    </row>
    <row r="104" spans="1:26" s="6" customFormat="1" ht="13.15" customHeight="1">
      <c r="C104" s="90"/>
      <c r="D104" s="192" t="s">
        <v>159</v>
      </c>
      <c r="E104" s="193"/>
      <c r="F104" s="193"/>
      <c r="G104" s="109" t="s">
        <v>26</v>
      </c>
      <c r="H104" s="110">
        <v>0</v>
      </c>
      <c r="I104" s="213">
        <f>ROUND((PRODUCT(H104,K92)),2)</f>
        <v>0</v>
      </c>
      <c r="J104" s="214"/>
      <c r="K104" s="215"/>
      <c r="L104" s="216"/>
      <c r="M104" s="221">
        <f>K104+I104*O92</f>
        <v>0</v>
      </c>
      <c r="N104" s="222"/>
      <c r="O104" s="92"/>
    </row>
    <row r="105" spans="1:26" s="6" customFormat="1" ht="13.15" customHeight="1">
      <c r="C105" s="90"/>
      <c r="D105" s="192" t="s">
        <v>160</v>
      </c>
      <c r="E105" s="193"/>
      <c r="F105" s="193"/>
      <c r="G105" s="109" t="s">
        <v>26</v>
      </c>
      <c r="H105" s="110">
        <v>154.82</v>
      </c>
      <c r="I105" s="213">
        <f>ROUND((PRODUCT(H105,K92)),2)</f>
        <v>309.64</v>
      </c>
      <c r="J105" s="214"/>
      <c r="K105" s="223"/>
      <c r="L105" s="224"/>
      <c r="M105" s="221">
        <f>K105+I105*O92</f>
        <v>309.64</v>
      </c>
      <c r="N105" s="222"/>
      <c r="O105" s="92"/>
    </row>
    <row r="106" spans="1:26" s="6" customFormat="1" ht="15" customHeight="1">
      <c r="C106" s="90"/>
      <c r="D106" s="192" t="s">
        <v>161</v>
      </c>
      <c r="E106" s="193"/>
      <c r="F106" s="193"/>
      <c r="G106" s="109" t="s">
        <v>26</v>
      </c>
      <c r="H106" s="110">
        <v>0</v>
      </c>
      <c r="I106" s="213">
        <f>ROUND((PRODUCT(H106,0)),2)</f>
        <v>0</v>
      </c>
      <c r="J106" s="214"/>
      <c r="K106" s="223"/>
      <c r="L106" s="224"/>
      <c r="M106" s="221">
        <f>K106+I106*O93</f>
        <v>0</v>
      </c>
      <c r="N106" s="222"/>
      <c r="O106" s="92"/>
    </row>
    <row r="107" spans="1:26" ht="14.25" thickBot="1">
      <c r="A107" s="6"/>
      <c r="B107" s="6"/>
      <c r="C107" s="90"/>
      <c r="D107" s="228" t="s">
        <v>149</v>
      </c>
      <c r="E107" s="229"/>
      <c r="F107" s="229"/>
      <c r="G107" s="113"/>
      <c r="H107" s="117"/>
      <c r="I107" s="230">
        <f>SUM(I96:J106)</f>
        <v>2764.86</v>
      </c>
      <c r="J107" s="231"/>
      <c r="K107" s="225">
        <f>SUM(K96:L106)</f>
        <v>0</v>
      </c>
      <c r="L107" s="226"/>
      <c r="M107" s="225">
        <f>SUM(M95:N106)</f>
        <v>2764.86</v>
      </c>
      <c r="N107" s="227"/>
      <c r="O107" s="92"/>
      <c r="P107" s="6"/>
      <c r="Q107" s="6"/>
      <c r="R107" s="6"/>
      <c r="S107" s="6"/>
      <c r="T107" s="6"/>
      <c r="U107" s="6"/>
      <c r="V107" s="6"/>
      <c r="X107" s="6"/>
      <c r="Y107" s="6"/>
      <c r="Z107" s="6"/>
    </row>
    <row r="108" spans="1:26" ht="14.25" thickBot="1">
      <c r="A108" s="11" t="s">
        <v>162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8"/>
      <c r="X108" s="6"/>
      <c r="Y108" s="6"/>
      <c r="Z108" s="6"/>
    </row>
    <row r="109" spans="1:26">
      <c r="X109" s="6"/>
      <c r="Y109" s="6"/>
      <c r="Z109" s="6"/>
    </row>
  </sheetData>
  <mergeCells count="188">
    <mergeCell ref="M36:M37"/>
    <mergeCell ref="N36:N37"/>
    <mergeCell ref="O36:O37"/>
    <mergeCell ref="I36:I37"/>
    <mergeCell ref="J36:J37"/>
    <mergeCell ref="K36:K37"/>
    <mergeCell ref="L36:L37"/>
    <mergeCell ref="E36:E37"/>
    <mergeCell ref="F36:F37"/>
    <mergeCell ref="G36:G37"/>
    <mergeCell ref="H36:H37"/>
    <mergeCell ref="A35:B35"/>
    <mergeCell ref="A36:B36"/>
    <mergeCell ref="C36:C37"/>
    <mergeCell ref="D36:D37"/>
    <mergeCell ref="M28:M29"/>
    <mergeCell ref="N24:O29"/>
    <mergeCell ref="G26:H26"/>
    <mergeCell ref="C3:E3"/>
    <mergeCell ref="I28:I29"/>
    <mergeCell ref="J28:J29"/>
    <mergeCell ref="K28:K29"/>
    <mergeCell ref="L28:L29"/>
    <mergeCell ref="G24:H24"/>
    <mergeCell ref="G25:H25"/>
    <mergeCell ref="F28:F29"/>
    <mergeCell ref="G28:H29"/>
    <mergeCell ref="A27:B27"/>
    <mergeCell ref="A28:B28"/>
    <mergeCell ref="A29:B29"/>
    <mergeCell ref="A23:B23"/>
    <mergeCell ref="A24:B24"/>
    <mergeCell ref="A25:B25"/>
    <mergeCell ref="A26:B26"/>
    <mergeCell ref="A16:B16"/>
    <mergeCell ref="D16:E16"/>
    <mergeCell ref="D17:E17"/>
    <mergeCell ref="D18:E18"/>
    <mergeCell ref="D107:F107"/>
    <mergeCell ref="I107:J107"/>
    <mergeCell ref="D100:F100"/>
    <mergeCell ref="D99:F99"/>
    <mergeCell ref="D97:F97"/>
    <mergeCell ref="D98:F98"/>
    <mergeCell ref="K107:L107"/>
    <mergeCell ref="M107:N107"/>
    <mergeCell ref="I103:J103"/>
    <mergeCell ref="K103:L103"/>
    <mergeCell ref="M103:N103"/>
    <mergeCell ref="D106:F106"/>
    <mergeCell ref="I106:J106"/>
    <mergeCell ref="K106:L106"/>
    <mergeCell ref="M106:N106"/>
    <mergeCell ref="M102:N102"/>
    <mergeCell ref="D105:F105"/>
    <mergeCell ref="I105:J105"/>
    <mergeCell ref="K105:L105"/>
    <mergeCell ref="M105:N105"/>
    <mergeCell ref="D104:F104"/>
    <mergeCell ref="I104:J104"/>
    <mergeCell ref="K104:L104"/>
    <mergeCell ref="M104:N104"/>
    <mergeCell ref="D103:F103"/>
    <mergeCell ref="K99:L99"/>
    <mergeCell ref="K94:L94"/>
    <mergeCell ref="K97:L97"/>
    <mergeCell ref="K95:L95"/>
    <mergeCell ref="D102:F102"/>
    <mergeCell ref="I102:J102"/>
    <mergeCell ref="K102:L102"/>
    <mergeCell ref="D101:F101"/>
    <mergeCell ref="I101:J101"/>
    <mergeCell ref="K101:L101"/>
    <mergeCell ref="D82:D83"/>
    <mergeCell ref="D78:D79"/>
    <mergeCell ref="E78:G79"/>
    <mergeCell ref="K93:L93"/>
    <mergeCell ref="M86:N86"/>
    <mergeCell ref="M95:N100"/>
    <mergeCell ref="K100:L100"/>
    <mergeCell ref="M94:N94"/>
    <mergeCell ref="M93:N93"/>
    <mergeCell ref="K98:L98"/>
    <mergeCell ref="M101:N101"/>
    <mergeCell ref="I100:J100"/>
    <mergeCell ref="I99:J99"/>
    <mergeCell ref="I97:J97"/>
    <mergeCell ref="I98:J98"/>
    <mergeCell ref="A74:A75"/>
    <mergeCell ref="D74:D75"/>
    <mergeCell ref="D96:F96"/>
    <mergeCell ref="K96:L96"/>
    <mergeCell ref="D95:F95"/>
    <mergeCell ref="M70:N70"/>
    <mergeCell ref="A72:A73"/>
    <mergeCell ref="D72:D73"/>
    <mergeCell ref="E72:L73"/>
    <mergeCell ref="E74:L75"/>
    <mergeCell ref="I94:J94"/>
    <mergeCell ref="M85:N85"/>
    <mergeCell ref="D76:D77"/>
    <mergeCell ref="E76:L77"/>
    <mergeCell ref="I93:J93"/>
    <mergeCell ref="C12:E12"/>
    <mergeCell ref="C11:E11"/>
    <mergeCell ref="I96:J96"/>
    <mergeCell ref="I95:J95"/>
    <mergeCell ref="D24:E24"/>
    <mergeCell ref="D25:E25"/>
    <mergeCell ref="D27:E27"/>
    <mergeCell ref="G27:H27"/>
    <mergeCell ref="J46:K46"/>
    <mergeCell ref="D80:D81"/>
    <mergeCell ref="M69:N69"/>
    <mergeCell ref="G16:H16"/>
    <mergeCell ref="G17:H17"/>
    <mergeCell ref="G18:H18"/>
    <mergeCell ref="M16:O16"/>
    <mergeCell ref="M17:O17"/>
    <mergeCell ref="N18:O18"/>
    <mergeCell ref="M38:O38"/>
    <mergeCell ref="L43:M43"/>
    <mergeCell ref="L45:M45"/>
    <mergeCell ref="C4:E4"/>
    <mergeCell ref="A6:C6"/>
    <mergeCell ref="A7:C8"/>
    <mergeCell ref="D7:F8"/>
    <mergeCell ref="D6:F6"/>
    <mergeCell ref="A34:B34"/>
    <mergeCell ref="A30:O30"/>
    <mergeCell ref="A31:B31"/>
    <mergeCell ref="A32:B32"/>
    <mergeCell ref="A33:B33"/>
    <mergeCell ref="R2:S2"/>
    <mergeCell ref="R3:S3"/>
    <mergeCell ref="R4:S4"/>
    <mergeCell ref="R5:S5"/>
    <mergeCell ref="G6:J6"/>
    <mergeCell ref="G7:J8"/>
    <mergeCell ref="K6:N6"/>
    <mergeCell ref="K7:N8"/>
    <mergeCell ref="R6:S6"/>
    <mergeCell ref="X36:Z36"/>
    <mergeCell ref="Q17:R17"/>
    <mergeCell ref="Q18:R18"/>
    <mergeCell ref="Q19:R19"/>
    <mergeCell ref="Q24:R29"/>
    <mergeCell ref="U19:V19"/>
    <mergeCell ref="U24:V29"/>
    <mergeCell ref="S18:T18"/>
    <mergeCell ref="S19:T19"/>
    <mergeCell ref="R7:S7"/>
    <mergeCell ref="R8:S8"/>
    <mergeCell ref="T4:U4"/>
    <mergeCell ref="T5:U5"/>
    <mergeCell ref="S16:T16"/>
    <mergeCell ref="S17:T17"/>
    <mergeCell ref="Q16:R16"/>
    <mergeCell ref="A44:B44"/>
    <mergeCell ref="A43:B43"/>
    <mergeCell ref="T6:U6"/>
    <mergeCell ref="T7:U7"/>
    <mergeCell ref="T8:U8"/>
    <mergeCell ref="A42:B42"/>
    <mergeCell ref="C42:K42"/>
    <mergeCell ref="L42:M42"/>
    <mergeCell ref="S24:T29"/>
    <mergeCell ref="U16:V16"/>
    <mergeCell ref="L46:M46"/>
    <mergeCell ref="L47:M47"/>
    <mergeCell ref="A47:B47"/>
    <mergeCell ref="A46:B46"/>
    <mergeCell ref="A45:B45"/>
    <mergeCell ref="T1:U1"/>
    <mergeCell ref="J43:K43"/>
    <mergeCell ref="C43:H43"/>
    <mergeCell ref="C44:H44"/>
    <mergeCell ref="J44:K44"/>
    <mergeCell ref="L44:M44"/>
    <mergeCell ref="U17:V17"/>
    <mergeCell ref="U18:V18"/>
    <mergeCell ref="T2:U2"/>
    <mergeCell ref="T3:U3"/>
    <mergeCell ref="C47:H47"/>
    <mergeCell ref="J47:K47"/>
    <mergeCell ref="C45:H45"/>
    <mergeCell ref="J45:K45"/>
    <mergeCell ref="C46:H46"/>
  </mergeCells>
  <phoneticPr fontId="20" type="noConversion"/>
  <hyperlinks>
    <hyperlink ref="X36" r:id="rId1"/>
  </hyperlinks>
  <pageMargins left="0.35433070866141736" right="0" top="0.19685039370078741" bottom="0.19685039370078741" header="0.51181102362204722" footer="0.51181102362204722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Кв. 1</dc:creator>
  <cp:lastModifiedBy>@Nt_X_75</cp:lastModifiedBy>
  <dcterms:created xsi:type="dcterms:W3CDTF">2012-05-21T06:54:31Z</dcterms:created>
  <dcterms:modified xsi:type="dcterms:W3CDTF">2012-05-21T08:50:10Z</dcterms:modified>
</cp:coreProperties>
</file>